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430"/>
  <workbookPr showInkAnnotation="0" codeName="ThisWorkbook" hidePivotFieldList="1" defaultThemeVersion="124226"/>
  <mc:AlternateContent xmlns:mc="http://schemas.openxmlformats.org/markup-compatibility/2006">
    <mc:Choice Requires="x15">
      <x15ac:absPath xmlns:x15ac="http://schemas.microsoft.com/office/spreadsheetml/2010/11/ac" url="C:\Users\vichanir.DSPIM\AppData\Local\Microsoft\Windows\INetCache\Content.Outlook\ABRVCFJI\"/>
    </mc:Choice>
  </mc:AlternateContent>
  <xr:revisionPtr revIDLastSave="0" documentId="13_ncr:1_{2187B305-706B-40A5-AEE0-40715A312318}" xr6:coauthVersionLast="47" xr6:coauthVersionMax="47" xr10:uidLastSave="{00000000-0000-0000-0000-000000000000}"/>
  <bookViews>
    <workbookView xWindow="-110" yWindow="-110" windowWidth="19420" windowHeight="10420" tabRatio="612" xr2:uid="{00000000-000D-0000-FFFF-FFFF00000000}"/>
  </bookViews>
  <sheets>
    <sheet name="Notes" sheetId="1" r:id="rId1"/>
    <sheet name="Derivative Disclosure" sheetId="12" r:id="rId2"/>
    <sheet name="NAV Decimal" sheetId="10" state="hidden" r:id="rId3"/>
    <sheet name="Sheet1" sheetId="9" state="hidden" r:id="rId4"/>
    <sheet name="Derivatives Exposure" sheetId="7" state="hidden" r:id="rId5"/>
    <sheet name="AMFI NAV" sheetId="2" state="hidden" r:id="rId6"/>
    <sheet name="NAV" sheetId="4" state="hidden" r:id="rId7"/>
    <sheet name="Invt Foreign securities" sheetId="8" state="hidden" r:id="rId8"/>
    <sheet name="Dividend" sheetId="6" state="hidden" r:id="rId9"/>
    <sheet name="PTO" sheetId="5" state="hidden" r:id="rId10"/>
    <sheet name="Master" sheetId="3" state="hidden" r:id="rId11"/>
  </sheets>
  <externalReferences>
    <externalReference r:id="rId12"/>
    <externalReference r:id="rId13"/>
    <externalReference r:id="rId14"/>
    <externalReference r:id="rId15"/>
    <externalReference r:id="rId16"/>
    <externalReference r:id="rId17"/>
    <externalReference r:id="rId18"/>
    <externalReference r:id="rId19"/>
    <externalReference r:id="rId20"/>
  </externalReferences>
  <definedNames>
    <definedName name="___YD01">'[1]Scheme Master'!#REF!</definedName>
    <definedName name="__DIV3">#REF!</definedName>
    <definedName name="__div4">#REF!</definedName>
    <definedName name="_DIV3">#REF!</definedName>
    <definedName name="_div4">#REF!</definedName>
    <definedName name="_xlnm._FilterDatabase" localSheetId="5" hidden="1">'AMFI NAV'!$A$1:$Y$345</definedName>
    <definedName name="_xlnm._FilterDatabase" localSheetId="1" hidden="1">'Derivative Disclosure'!$J$9:$K$287</definedName>
    <definedName name="_xlnm._FilterDatabase" localSheetId="4" hidden="1">'Derivatives Exposure'!$A$1:$N$282</definedName>
    <definedName name="_xlnm._FilterDatabase" localSheetId="8" hidden="1">Dividend!$A$1:$W$2348</definedName>
    <definedName name="_xlnm._FilterDatabase" localSheetId="7" hidden="1">'Invt Foreign securities'!$A$1:$L$18</definedName>
    <definedName name="_xlnm._FilterDatabase" localSheetId="10" hidden="1">Master!$A$1:$M$430</definedName>
    <definedName name="_xlnm._FilterDatabase" localSheetId="6" hidden="1">NAV!$A$1:$L$388</definedName>
    <definedName name="_xlnm._FilterDatabase" localSheetId="2" hidden="1">'NAV Decimal'!$A$2:$B$45</definedName>
    <definedName name="_xlnm._FilterDatabase" localSheetId="0" hidden="1">Notes!#REF!</definedName>
    <definedName name="_xlnm._FilterDatabase" localSheetId="9" hidden="1">PTO!$C$1:$K$22</definedName>
    <definedName name="_xlnm._FilterDatabase" localSheetId="3" hidden="1">Sheet1!$A$1:$AH$528</definedName>
    <definedName name="_lac2">'[2]Key Stats_Hybrid'!$C$1</definedName>
    <definedName name="a">[3]PARAMETERS!$D$8</definedName>
    <definedName name="ab">[4]PARAMETERS!#REF!</definedName>
    <definedName name="address">[4]PARAMETERS!$D$19</definedName>
    <definedName name="AF">[4]PARAMETERS!$D$22</definedName>
    <definedName name="AROFF">[4]PARAMETERS!$D$23</definedName>
    <definedName name="AS">[5]PARAMETERS!$D$9</definedName>
    <definedName name="ASS">[5]PARAMETERS!$D$9</definedName>
    <definedName name="Aviva_N">#REF!</definedName>
    <definedName name="b">[4]PARAMETERS!#REF!</definedName>
    <definedName name="ca">[6]PARAMETERS!$D$22</definedName>
    <definedName name="ca_All">#REF!</definedName>
    <definedName name="ca_H_All">#REF!</definedName>
    <definedName name="ca_H_HK">#REF!</definedName>
    <definedName name="ca_HK">#REF!</definedName>
    <definedName name="cf_All">#REF!</definedName>
    <definedName name="cf_H_All">#REF!</definedName>
    <definedName name="cf_H_HK">#REF!</definedName>
    <definedName name="cf_HK">#REF!</definedName>
    <definedName name="CheckBox1">#REF!</definedName>
    <definedName name="CheckBox10">#REF!</definedName>
    <definedName name="CheckBox11">#REF!</definedName>
    <definedName name="CheckBox12">#REF!</definedName>
    <definedName name="CheckBox13">#REF!</definedName>
    <definedName name="CheckBox14">#REF!</definedName>
    <definedName name="CheckBox2">#REF!</definedName>
    <definedName name="CheckBox3">#REF!</definedName>
    <definedName name="CheckBox4">#REF!</definedName>
    <definedName name="CheckBox5">#REF!</definedName>
    <definedName name="CheckBox6">#REF!</definedName>
    <definedName name="CheckBox7">#REF!</definedName>
    <definedName name="CheckBox8">#REF!</definedName>
    <definedName name="CheckBox9">#REF!</definedName>
    <definedName name="client">[4]PARAMETERS!$D$5</definedName>
    <definedName name="COLOCELL">[7]PARAMETER!$B$19</definedName>
    <definedName name="_xlnm.Database">#REF!</definedName>
    <definedName name="dd_All">#REF!</definedName>
    <definedName name="dd_H_All">#REF!</definedName>
    <definedName name="dd_H_HK">#REF!</definedName>
    <definedName name="dd_HK">#REF!</definedName>
    <definedName name="dr_All">#REF!</definedName>
    <definedName name="dr_H_All">#REF!</definedName>
    <definedName name="dr_H_HK">#REF!</definedName>
    <definedName name="dr_HK">#REF!</definedName>
    <definedName name="End_Day_All">#REF!</definedName>
    <definedName name="End_Day_HK">#REF!</definedName>
    <definedName name="exp_All">#REF!</definedName>
    <definedName name="exp_H_All">#REF!</definedName>
    <definedName name="exp_H_HK">#REF!</definedName>
    <definedName name="exp_HK">#REF!</definedName>
    <definedName name="f">[4]PARAMETERS!$D$8</definedName>
    <definedName name="fc_All">#REF!</definedName>
    <definedName name="fc_H_All">#REF!</definedName>
    <definedName name="fc_H_HK">#REF!</definedName>
    <definedName name="fc_HK">#REF!</definedName>
    <definedName name="FV">[7]PARAMETER!$B$6</definedName>
    <definedName name="Lac">[8]Mapping!$D$1</definedName>
    <definedName name="lacs">#REF!</definedName>
    <definedName name="mlp">#REF!</definedName>
    <definedName name="Money_Wgt_Return_All">#REF!</definedName>
    <definedName name="Money_Wgt_Return_HK">#REF!</definedName>
    <definedName name="n">[4]PARAMETERS!#REF!</definedName>
    <definedName name="NFDIV">[9]NewFormat!$E$3</definedName>
    <definedName name="NFDIV1">[9]NewFormat!$G$3</definedName>
    <definedName name="NFROF">[9]NewFormat!$F$3</definedName>
    <definedName name="or_All">#REF!</definedName>
    <definedName name="or_H_All">#REF!</definedName>
    <definedName name="or_H_HK">#REF!</definedName>
    <definedName name="or_HK">#REF!</definedName>
    <definedName name="PortfolioName_CMth">#REF!</definedName>
    <definedName name="PortfolioName_LMth">#REF!</definedName>
    <definedName name="PortfolioName_NMth">#REF!</definedName>
    <definedName name="_xlnm.Print_Area" localSheetId="1">'Derivative Disclosure'!$B$2:$I$362</definedName>
    <definedName name="pu_All">#REF!</definedName>
    <definedName name="pu_H_All">#REF!</definedName>
    <definedName name="pu_H_HK">#REF!</definedName>
    <definedName name="pu_HK">#REF!</definedName>
    <definedName name="Report_Money_Wgt_1_All">#REF!</definedName>
    <definedName name="Report_Money_Wgt_1_HK">#REF!</definedName>
    <definedName name="Report_Money_Wgt_2_All">#REF!</definedName>
    <definedName name="Report_Money_Wgt_2_HK">#REF!</definedName>
    <definedName name="Return_All">#REF!</definedName>
    <definedName name="Return_H_All">#REF!</definedName>
    <definedName name="Return_H_HK">#REF!</definedName>
    <definedName name="Return_HK">#REF!</definedName>
    <definedName name="roff">[4]PARAMETERS!$D$9</definedName>
    <definedName name="ROFF3">#REF!</definedName>
    <definedName name="sa_All">#REF!</definedName>
    <definedName name="sa_H_All">#REF!</definedName>
    <definedName name="sa_H_HK">#REF!</definedName>
    <definedName name="sa_HK">#REF!</definedName>
    <definedName name="SingleCountryFund">#REF!</definedName>
    <definedName name="SumifAddress_All">#REF!</definedName>
    <definedName name="SumifAddress_HK">#REF!</definedName>
    <definedName name="SumifAddress1_All">#REF!</definedName>
    <definedName name="SumifAddress1_HK">#REF!</definedName>
    <definedName name="va_All">#REF!</definedName>
    <definedName name="va_H_All">#REF!</definedName>
    <definedName name="va_H_HK">#REF!</definedName>
    <definedName name="va_HK">#REF!</definedName>
    <definedName name="Weight_All">#REF!</definedName>
    <definedName name="Weight_H_All">#REF!</definedName>
    <definedName name="Weight_H_HK">#REF!</definedName>
    <definedName name="Weight_HK">#REF!</definedName>
  </definedNames>
  <calcPr calcId="191029"/>
  <customWorkbookViews>
    <customWorkbookView name="Tumkur, Santhosh [ICG-SFS] - Personal View" guid="{4F400F4F-3CCA-438A-8291-BB892DB15710}" mergeInterval="0" personalView="1" maximized="1" windowWidth="1276" windowHeight="673" tabRatio="612" activeSheetId="1"/>
    <customWorkbookView name="Nathwani, Chintan [ICG-SFS] - Personal View" guid="{9377BDC9-F096-46A0-894F-CAFD90995701}" mergeInterval="0" personalView="1" maximized="1" windowWidth="1676" windowHeight="825" tabRatio="612"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12" i="12" l="1"/>
  <c r="I303" i="12"/>
  <c r="I297" i="12"/>
  <c r="I296" i="12"/>
  <c r="I295" i="12"/>
  <c r="I294" i="12"/>
  <c r="E298" i="2" l="1"/>
  <c r="E286" i="2"/>
  <c r="E282" i="2"/>
  <c r="E278" i="2"/>
  <c r="E274" i="2"/>
  <c r="E270" i="2"/>
  <c r="E266" i="2"/>
  <c r="E262" i="2"/>
  <c r="E258" i="2"/>
  <c r="E254" i="2"/>
  <c r="E250" i="2"/>
  <c r="E246" i="2"/>
  <c r="E242" i="2"/>
  <c r="E238" i="2"/>
  <c r="E234" i="2"/>
  <c r="E230" i="2"/>
  <c r="E225" i="2"/>
  <c r="E221" i="2"/>
  <c r="E217" i="2"/>
  <c r="E213" i="2"/>
  <c r="E209" i="2"/>
  <c r="E199" i="2"/>
  <c r="AB300" i="2"/>
  <c r="E300" i="2" s="1"/>
  <c r="AB299" i="2"/>
  <c r="E299" i="2" s="1"/>
  <c r="AB298" i="2"/>
  <c r="AB297" i="2"/>
  <c r="E297" i="2" s="1"/>
  <c r="AB296" i="2"/>
  <c r="E296" i="2" s="1"/>
  <c r="AB287" i="2"/>
  <c r="E287" i="2" s="1"/>
  <c r="AB286" i="2"/>
  <c r="AB285" i="2"/>
  <c r="E285" i="2" s="1"/>
  <c r="AB284" i="2"/>
  <c r="E284" i="2" s="1"/>
  <c r="AB283" i="2"/>
  <c r="E283" i="2" s="1"/>
  <c r="AB282" i="2"/>
  <c r="AB281" i="2"/>
  <c r="E281" i="2" s="1"/>
  <c r="AB280" i="2"/>
  <c r="E280" i="2" s="1"/>
  <c r="AB279" i="2"/>
  <c r="E279" i="2" s="1"/>
  <c r="AB278" i="2"/>
  <c r="AB277" i="2"/>
  <c r="E277" i="2" s="1"/>
  <c r="AB276" i="2"/>
  <c r="E276" i="2" s="1"/>
  <c r="AB275" i="2"/>
  <c r="E275" i="2" s="1"/>
  <c r="AB274" i="2"/>
  <c r="AB273" i="2"/>
  <c r="E273" i="2" s="1"/>
  <c r="AB272" i="2"/>
  <c r="E272" i="2" s="1"/>
  <c r="AB271" i="2"/>
  <c r="E271" i="2" s="1"/>
  <c r="AB270" i="2"/>
  <c r="AB269" i="2"/>
  <c r="E269" i="2" s="1"/>
  <c r="AB268" i="2"/>
  <c r="E268" i="2" s="1"/>
  <c r="AB267" i="2"/>
  <c r="E267" i="2" s="1"/>
  <c r="AB266" i="2"/>
  <c r="AB265" i="2"/>
  <c r="E265" i="2" s="1"/>
  <c r="AB264" i="2"/>
  <c r="E264" i="2" s="1"/>
  <c r="AB263" i="2"/>
  <c r="E263" i="2" s="1"/>
  <c r="AB262" i="2"/>
  <c r="AB261" i="2"/>
  <c r="E261" i="2" s="1"/>
  <c r="AB260" i="2"/>
  <c r="E260" i="2" s="1"/>
  <c r="AB259" i="2"/>
  <c r="E259" i="2" s="1"/>
  <c r="AB258" i="2"/>
  <c r="AB257" i="2"/>
  <c r="E257" i="2" s="1"/>
  <c r="AB256" i="2"/>
  <c r="E256" i="2" s="1"/>
  <c r="AB255" i="2"/>
  <c r="E255" i="2" s="1"/>
  <c r="AB254" i="2"/>
  <c r="AB253" i="2"/>
  <c r="E253" i="2" s="1"/>
  <c r="AB252" i="2"/>
  <c r="E252" i="2" s="1"/>
  <c r="AB251" i="2"/>
  <c r="E251" i="2" s="1"/>
  <c r="AB250" i="2"/>
  <c r="AB249" i="2"/>
  <c r="E249" i="2" s="1"/>
  <c r="AB248" i="2"/>
  <c r="E248" i="2" s="1"/>
  <c r="AB247" i="2"/>
  <c r="E247" i="2" s="1"/>
  <c r="AB246" i="2"/>
  <c r="AB245" i="2"/>
  <c r="E245" i="2" s="1"/>
  <c r="AB244" i="2"/>
  <c r="E244" i="2" s="1"/>
  <c r="AB243" i="2"/>
  <c r="E243" i="2" s="1"/>
  <c r="AB242" i="2"/>
  <c r="AB241" i="2"/>
  <c r="E241" i="2" s="1"/>
  <c r="AB240" i="2"/>
  <c r="E240" i="2" s="1"/>
  <c r="AB239" i="2"/>
  <c r="E239" i="2" s="1"/>
  <c r="AB238" i="2"/>
  <c r="AB237" i="2"/>
  <c r="E237" i="2" s="1"/>
  <c r="AB236" i="2"/>
  <c r="E236" i="2" s="1"/>
  <c r="AB235" i="2"/>
  <c r="E235" i="2" s="1"/>
  <c r="AB234" i="2"/>
  <c r="AB233" i="2"/>
  <c r="E233" i="2" s="1"/>
  <c r="AB232" i="2"/>
  <c r="E232" i="2" s="1"/>
  <c r="AB231" i="2"/>
  <c r="E231" i="2" s="1"/>
  <c r="AB230" i="2"/>
  <c r="AB229" i="2"/>
  <c r="E229" i="2" s="1"/>
  <c r="AB228" i="2"/>
  <c r="E228" i="2" s="1"/>
  <c r="AB227" i="2"/>
  <c r="E227" i="2" s="1"/>
  <c r="AB225" i="2"/>
  <c r="AB224" i="2"/>
  <c r="E224" i="2" s="1"/>
  <c r="AB223" i="2"/>
  <c r="E223" i="2" s="1"/>
  <c r="AB222" i="2"/>
  <c r="E222" i="2" s="1"/>
  <c r="AB221" i="2"/>
  <c r="AB220" i="2"/>
  <c r="E220" i="2" s="1"/>
  <c r="AB219" i="2"/>
  <c r="E219" i="2" s="1"/>
  <c r="AB218" i="2"/>
  <c r="E218" i="2" s="1"/>
  <c r="AB217" i="2"/>
  <c r="AB216" i="2"/>
  <c r="E216" i="2" s="1"/>
  <c r="AB215" i="2"/>
  <c r="E215" i="2" s="1"/>
  <c r="AB214" i="2"/>
  <c r="E214" i="2" s="1"/>
  <c r="AB213" i="2"/>
  <c r="AB212" i="2"/>
  <c r="E212" i="2" s="1"/>
  <c r="AB211" i="2"/>
  <c r="E211" i="2" s="1"/>
  <c r="AB210" i="2"/>
  <c r="E210" i="2" s="1"/>
  <c r="AB209" i="2"/>
  <c r="AB208" i="2"/>
  <c r="E208" i="2" s="1"/>
  <c r="AB207" i="2"/>
  <c r="E207" i="2" s="1"/>
  <c r="AB206" i="2"/>
  <c r="E206" i="2" s="1"/>
  <c r="AB199" i="2"/>
  <c r="AB198" i="2"/>
  <c r="E198" i="2" s="1"/>
  <c r="AB197" i="2"/>
  <c r="E197" i="2" s="1"/>
  <c r="AB196" i="2"/>
  <c r="E196" i="2" s="1"/>
  <c r="AB195" i="2"/>
  <c r="E195" i="2" s="1"/>
  <c r="AB194" i="2"/>
  <c r="E194" i="2" s="1"/>
  <c r="AB193" i="2"/>
  <c r="E193" i="2" s="1"/>
  <c r="AB192" i="2"/>
  <c r="E192" i="2" s="1"/>
  <c r="AB191" i="2"/>
  <c r="E191" i="2" s="1"/>
  <c r="AB190" i="2"/>
  <c r="E190" i="2" s="1"/>
  <c r="AB189" i="2"/>
  <c r="E189" i="2" s="1"/>
  <c r="AB188" i="2"/>
  <c r="E188" i="2" s="1"/>
  <c r="G283" i="7" l="1"/>
  <c r="F283" i="7"/>
  <c r="H283" i="7" s="1"/>
  <c r="E281" i="7"/>
  <c r="E154" i="7"/>
  <c r="E153" i="7"/>
  <c r="E152" i="7"/>
  <c r="E151" i="7"/>
  <c r="E150" i="7"/>
  <c r="E149" i="7"/>
  <c r="E148" i="7"/>
  <c r="E147" i="7"/>
  <c r="E146" i="7"/>
  <c r="E145" i="7"/>
  <c r="E144" i="7"/>
  <c r="E143" i="7"/>
  <c r="E142" i="7"/>
  <c r="E141" i="7"/>
  <c r="E140" i="7"/>
  <c r="E139" i="7"/>
  <c r="E138" i="7"/>
  <c r="E137" i="7"/>
  <c r="E136" i="7"/>
  <c r="E135" i="7"/>
  <c r="E134" i="7"/>
  <c r="E133" i="7"/>
  <c r="E132" i="7"/>
  <c r="E131" i="7"/>
  <c r="E130" i="7"/>
  <c r="E129" i="7"/>
  <c r="E128" i="7"/>
  <c r="E127" i="7"/>
  <c r="E126" i="7"/>
  <c r="E125" i="7"/>
  <c r="E124" i="7"/>
  <c r="E123" i="7"/>
  <c r="E122" i="7"/>
  <c r="E121" i="7"/>
  <c r="E280" i="7"/>
  <c r="E279" i="7"/>
  <c r="E278" i="7"/>
  <c r="E277" i="7"/>
  <c r="E276" i="7"/>
  <c r="E275" i="7"/>
  <c r="E274" i="7"/>
  <c r="E273" i="7"/>
  <c r="E272" i="7"/>
  <c r="E271" i="7"/>
  <c r="E270" i="7"/>
  <c r="E269" i="7"/>
  <c r="E268" i="7"/>
  <c r="E267" i="7"/>
  <c r="E266" i="7"/>
  <c r="E265" i="7"/>
  <c r="E264" i="7"/>
  <c r="E263" i="7"/>
  <c r="E262" i="7"/>
  <c r="E261" i="7"/>
  <c r="E260" i="7"/>
  <c r="E259" i="7"/>
  <c r="E258" i="7"/>
  <c r="E257" i="7"/>
  <c r="E256" i="7"/>
  <c r="E255" i="7"/>
  <c r="E254" i="7"/>
  <c r="E253" i="7"/>
  <c r="E252" i="7"/>
  <c r="E251" i="7"/>
  <c r="E250" i="7"/>
  <c r="E249" i="7"/>
  <c r="E248" i="7"/>
  <c r="E247" i="7"/>
  <c r="E246" i="7"/>
  <c r="E245" i="7"/>
  <c r="E244" i="7"/>
  <c r="E243" i="7"/>
  <c r="E242" i="7"/>
  <c r="E241" i="7"/>
  <c r="E240" i="7"/>
  <c r="E239" i="7"/>
  <c r="E238" i="7"/>
  <c r="E237" i="7"/>
  <c r="E236" i="7"/>
  <c r="E235" i="7"/>
  <c r="E234" i="7"/>
  <c r="E233" i="7"/>
  <c r="E232" i="7"/>
  <c r="E231" i="7"/>
  <c r="E230" i="7"/>
  <c r="E229" i="7"/>
  <c r="E228" i="7"/>
  <c r="E227" i="7"/>
  <c r="E226" i="7"/>
  <c r="E225" i="7"/>
  <c r="E224" i="7"/>
  <c r="E223" i="7"/>
  <c r="E222" i="7"/>
  <c r="E221" i="7"/>
  <c r="E220" i="7"/>
  <c r="E219" i="7"/>
  <c r="E218" i="7"/>
  <c r="E217" i="7"/>
  <c r="E216" i="7"/>
  <c r="E215" i="7"/>
  <c r="E214" i="7"/>
  <c r="E213" i="7"/>
  <c r="E212" i="7"/>
  <c r="E211" i="7"/>
  <c r="E210" i="7"/>
  <c r="E209" i="7"/>
  <c r="E208" i="7"/>
  <c r="E207" i="7"/>
  <c r="E206" i="7"/>
  <c r="E205" i="7"/>
  <c r="E204" i="7"/>
  <c r="E203" i="7"/>
  <c r="E202" i="7"/>
  <c r="E201" i="7"/>
  <c r="E200" i="7"/>
  <c r="E199" i="7"/>
  <c r="E198" i="7"/>
  <c r="E197" i="7"/>
  <c r="E196" i="7"/>
  <c r="E195" i="7"/>
  <c r="E194" i="7"/>
  <c r="E193" i="7"/>
  <c r="E192" i="7"/>
  <c r="E191" i="7"/>
  <c r="E190" i="7"/>
  <c r="E189" i="7"/>
  <c r="E188" i="7"/>
  <c r="E187" i="7"/>
  <c r="E186" i="7"/>
  <c r="E185" i="7"/>
  <c r="E184" i="7"/>
  <c r="E183" i="7"/>
  <c r="E182" i="7"/>
  <c r="E181" i="7"/>
  <c r="E180" i="7"/>
  <c r="E179" i="7"/>
  <c r="E178" i="7"/>
  <c r="E177" i="7"/>
  <c r="E176" i="7"/>
  <c r="E175" i="7"/>
  <c r="E174" i="7"/>
  <c r="E173" i="7"/>
  <c r="E172" i="7"/>
  <c r="E171" i="7"/>
  <c r="E170" i="7"/>
  <c r="E169" i="7"/>
  <c r="E168" i="7"/>
  <c r="E167" i="7"/>
  <c r="E166" i="7"/>
  <c r="E165" i="7"/>
  <c r="E164" i="7"/>
  <c r="E163" i="7"/>
  <c r="E162" i="7"/>
  <c r="E161" i="7"/>
  <c r="E160" i="7"/>
  <c r="E159" i="7"/>
  <c r="E158" i="7"/>
  <c r="E157" i="7"/>
  <c r="E156" i="7"/>
  <c r="E155" i="7"/>
  <c r="E120" i="7"/>
  <c r="E119" i="7"/>
  <c r="E118" i="7"/>
  <c r="E117" i="7"/>
  <c r="E116" i="7"/>
  <c r="E115" i="7"/>
  <c r="E114" i="7"/>
  <c r="E113" i="7"/>
  <c r="E112" i="7"/>
  <c r="E111" i="7"/>
  <c r="E110" i="7"/>
  <c r="E109" i="7"/>
  <c r="E108" i="7"/>
  <c r="E107" i="7"/>
  <c r="E106" i="7"/>
  <c r="E105" i="7"/>
  <c r="E104" i="7"/>
  <c r="E103" i="7"/>
  <c r="E102" i="7"/>
  <c r="E101" i="7"/>
  <c r="E100" i="7"/>
  <c r="E99" i="7"/>
  <c r="E98" i="7"/>
  <c r="E97" i="7"/>
  <c r="E96" i="7"/>
  <c r="E95" i="7"/>
  <c r="E94" i="7"/>
  <c r="E93" i="7"/>
  <c r="E92" i="7"/>
  <c r="E91" i="7"/>
  <c r="E90" i="7"/>
  <c r="E89" i="7"/>
  <c r="E88" i="7"/>
  <c r="E87" i="7"/>
  <c r="E86" i="7"/>
  <c r="E85" i="7"/>
  <c r="E84" i="7"/>
  <c r="E83" i="7"/>
  <c r="E82" i="7"/>
  <c r="E81" i="7"/>
  <c r="E80" i="7"/>
  <c r="E79" i="7"/>
  <c r="E78" i="7"/>
  <c r="E77" i="7"/>
  <c r="E76" i="7"/>
  <c r="E75" i="7"/>
  <c r="E74" i="7"/>
  <c r="E73" i="7"/>
  <c r="E72" i="7"/>
  <c r="E71" i="7"/>
  <c r="E70" i="7"/>
  <c r="E69" i="7"/>
  <c r="E68" i="7"/>
  <c r="E67" i="7"/>
  <c r="E66" i="7"/>
  <c r="E65" i="7"/>
  <c r="E64" i="7"/>
  <c r="E63" i="7"/>
  <c r="E62" i="7"/>
  <c r="E61" i="7"/>
  <c r="E60" i="7"/>
  <c r="E59" i="7"/>
  <c r="E58" i="7"/>
  <c r="E57" i="7"/>
  <c r="E56" i="7"/>
  <c r="E55" i="7"/>
  <c r="E54" i="7"/>
  <c r="E53" i="7"/>
  <c r="E52" i="7"/>
  <c r="E51" i="7"/>
  <c r="E50" i="7"/>
  <c r="E49" i="7"/>
  <c r="E48" i="7"/>
  <c r="E47" i="7"/>
  <c r="E46" i="7"/>
  <c r="E45" i="7"/>
  <c r="E44" i="7"/>
  <c r="E43" i="7"/>
  <c r="E42" i="7"/>
  <c r="E41" i="7"/>
  <c r="E40" i="7"/>
  <c r="E39" i="7"/>
  <c r="E38" i="7"/>
  <c r="E37" i="7"/>
  <c r="E36" i="7"/>
  <c r="E35" i="7"/>
  <c r="E34" i="7"/>
  <c r="E33" i="7"/>
  <c r="E32" i="7"/>
  <c r="E31" i="7"/>
  <c r="E30" i="7"/>
  <c r="E29" i="7"/>
  <c r="E28" i="7"/>
  <c r="E27" i="7"/>
  <c r="E26" i="7"/>
  <c r="E25" i="7"/>
  <c r="E24" i="7"/>
  <c r="E23" i="7"/>
  <c r="E22" i="7"/>
  <c r="E21" i="7"/>
  <c r="E20" i="7"/>
  <c r="E19" i="7"/>
  <c r="E18" i="7"/>
  <c r="E17" i="7"/>
  <c r="E16" i="7"/>
  <c r="E15" i="7"/>
  <c r="E14" i="7"/>
  <c r="E13" i="7"/>
  <c r="E12" i="7"/>
  <c r="E11" i="7"/>
  <c r="E10" i="7"/>
  <c r="E9" i="7"/>
  <c r="E8" i="7"/>
  <c r="E7" i="7"/>
  <c r="E6" i="7"/>
  <c r="E5" i="7"/>
  <c r="E4" i="7"/>
  <c r="K22" i="5" l="1"/>
  <c r="J22" i="5"/>
  <c r="I22" i="5"/>
  <c r="K21" i="5"/>
  <c r="J21" i="5"/>
  <c r="I21" i="5"/>
  <c r="K20" i="5"/>
  <c r="J20" i="5"/>
  <c r="I20" i="5"/>
  <c r="K19" i="5"/>
  <c r="J19" i="5"/>
  <c r="I19" i="5"/>
  <c r="K18" i="5"/>
  <c r="J18" i="5"/>
  <c r="I18" i="5"/>
  <c r="K17" i="5"/>
  <c r="J17" i="5"/>
  <c r="I17" i="5"/>
  <c r="K16" i="5"/>
  <c r="J16" i="5"/>
  <c r="I16" i="5"/>
  <c r="K15" i="5"/>
  <c r="J15" i="5"/>
  <c r="I15" i="5"/>
  <c r="K14" i="5"/>
  <c r="J14" i="5"/>
  <c r="I14" i="5"/>
  <c r="K13" i="5"/>
  <c r="J13" i="5"/>
  <c r="I13" i="5"/>
  <c r="K12" i="5"/>
  <c r="J12" i="5"/>
  <c r="I12" i="5"/>
  <c r="K11" i="5"/>
  <c r="J11" i="5"/>
  <c r="I11" i="5"/>
  <c r="K10" i="5"/>
  <c r="J10" i="5"/>
  <c r="I10" i="5"/>
  <c r="K9" i="5"/>
  <c r="J9" i="5"/>
  <c r="I9" i="5"/>
  <c r="K8" i="5"/>
  <c r="J8" i="5"/>
  <c r="I8" i="5"/>
  <c r="K7" i="5"/>
  <c r="J7" i="5"/>
  <c r="I7" i="5"/>
  <c r="K6" i="5"/>
  <c r="J6" i="5"/>
  <c r="I6" i="5"/>
  <c r="K5" i="5"/>
  <c r="J5" i="5"/>
  <c r="I5" i="5"/>
  <c r="K4" i="5"/>
  <c r="J4" i="5"/>
  <c r="I4" i="5"/>
  <c r="K3" i="5"/>
  <c r="J3" i="5"/>
  <c r="I3" i="5"/>
  <c r="A19" i="8" l="1"/>
  <c r="B19" i="8"/>
  <c r="L442" i="3"/>
  <c r="L441" i="3"/>
  <c r="L440" i="3"/>
  <c r="L439" i="3"/>
  <c r="J442" i="3"/>
  <c r="J441" i="3"/>
  <c r="J440" i="3"/>
  <c r="J439" i="3"/>
  <c r="D442" i="3"/>
  <c r="D441" i="3"/>
  <c r="D440" i="3"/>
  <c r="D439" i="3"/>
  <c r="M441" i="3" l="1"/>
  <c r="M442" i="3"/>
  <c r="M439" i="3"/>
  <c r="M440" i="3"/>
  <c r="G282" i="7"/>
  <c r="F282" i="7"/>
  <c r="G281" i="7"/>
  <c r="F281" i="7"/>
  <c r="G280" i="7"/>
  <c r="F280" i="7"/>
  <c r="G279" i="7"/>
  <c r="F279" i="7"/>
  <c r="G278" i="7"/>
  <c r="F278" i="7"/>
  <c r="G277" i="7"/>
  <c r="F277" i="7"/>
  <c r="G276" i="7"/>
  <c r="F276" i="7"/>
  <c r="G275" i="7"/>
  <c r="F275" i="7"/>
  <c r="G274" i="7"/>
  <c r="F274" i="7"/>
  <c r="G273" i="7"/>
  <c r="F273" i="7"/>
  <c r="G272" i="7"/>
  <c r="F272" i="7"/>
  <c r="G271" i="7"/>
  <c r="F271" i="7"/>
  <c r="G270" i="7"/>
  <c r="F270" i="7"/>
  <c r="G269" i="7"/>
  <c r="F269" i="7"/>
  <c r="G268" i="7"/>
  <c r="F268" i="7"/>
  <c r="G267" i="7"/>
  <c r="F267" i="7"/>
  <c r="G266" i="7"/>
  <c r="F266" i="7"/>
  <c r="G265" i="7"/>
  <c r="F265" i="7"/>
  <c r="G264" i="7"/>
  <c r="F264" i="7"/>
  <c r="G263" i="7"/>
  <c r="F263" i="7"/>
  <c r="G262" i="7"/>
  <c r="F262" i="7"/>
  <c r="G261" i="7"/>
  <c r="F261" i="7"/>
  <c r="G260" i="7"/>
  <c r="F260" i="7"/>
  <c r="G259" i="7"/>
  <c r="F259" i="7"/>
  <c r="G258" i="7"/>
  <c r="F258" i="7"/>
  <c r="G257" i="7"/>
  <c r="F257" i="7"/>
  <c r="G256" i="7"/>
  <c r="F256" i="7"/>
  <c r="G255" i="7"/>
  <c r="F255" i="7"/>
  <c r="G254" i="7"/>
  <c r="F254" i="7"/>
  <c r="G253" i="7"/>
  <c r="F253" i="7"/>
  <c r="G252" i="7"/>
  <c r="F252" i="7"/>
  <c r="G251" i="7"/>
  <c r="F251" i="7"/>
  <c r="G250" i="7"/>
  <c r="F250" i="7"/>
  <c r="G249" i="7"/>
  <c r="F249" i="7"/>
  <c r="G248" i="7"/>
  <c r="F248" i="7"/>
  <c r="G247" i="7"/>
  <c r="F247" i="7"/>
  <c r="G246" i="7"/>
  <c r="F246" i="7"/>
  <c r="G245" i="7"/>
  <c r="F245" i="7"/>
  <c r="G244" i="7"/>
  <c r="F244" i="7"/>
  <c r="G243" i="7"/>
  <c r="F243" i="7"/>
  <c r="G242" i="7"/>
  <c r="F242" i="7"/>
  <c r="G241" i="7"/>
  <c r="F241" i="7"/>
  <c r="G240" i="7"/>
  <c r="F240" i="7"/>
  <c r="G239" i="7"/>
  <c r="F239" i="7"/>
  <c r="G238" i="7"/>
  <c r="F238" i="7"/>
  <c r="G237" i="7"/>
  <c r="F237" i="7"/>
  <c r="G236" i="7"/>
  <c r="F236" i="7"/>
  <c r="G235" i="7"/>
  <c r="F235" i="7"/>
  <c r="G234" i="7"/>
  <c r="F234" i="7"/>
  <c r="G233" i="7"/>
  <c r="F233" i="7"/>
  <c r="G232" i="7"/>
  <c r="F232" i="7"/>
  <c r="G231" i="7"/>
  <c r="F231" i="7"/>
  <c r="G230" i="7"/>
  <c r="F230" i="7"/>
  <c r="G229" i="7"/>
  <c r="F229" i="7"/>
  <c r="G228" i="7"/>
  <c r="F228" i="7"/>
  <c r="G227" i="7"/>
  <c r="F227" i="7"/>
  <c r="G226" i="7"/>
  <c r="F226" i="7"/>
  <c r="G225" i="7"/>
  <c r="F225" i="7"/>
  <c r="G224" i="7"/>
  <c r="F224" i="7"/>
  <c r="G223" i="7"/>
  <c r="F223" i="7"/>
  <c r="G222" i="7"/>
  <c r="F222" i="7"/>
  <c r="G221" i="7"/>
  <c r="F221" i="7"/>
  <c r="G220" i="7"/>
  <c r="F220" i="7"/>
  <c r="G219" i="7"/>
  <c r="F219" i="7"/>
  <c r="G218" i="7"/>
  <c r="F218" i="7"/>
  <c r="G217" i="7"/>
  <c r="F217" i="7"/>
  <c r="G216" i="7"/>
  <c r="F216" i="7"/>
  <c r="G215" i="7"/>
  <c r="F215" i="7"/>
  <c r="G214" i="7"/>
  <c r="F214" i="7"/>
  <c r="G213" i="7"/>
  <c r="F213" i="7"/>
  <c r="G212" i="7"/>
  <c r="F212" i="7"/>
  <c r="G211" i="7"/>
  <c r="F211" i="7"/>
  <c r="G210" i="7"/>
  <c r="F210" i="7"/>
  <c r="G209" i="7"/>
  <c r="F209" i="7"/>
  <c r="G208" i="7"/>
  <c r="F208" i="7"/>
  <c r="G207" i="7"/>
  <c r="F207" i="7"/>
  <c r="G206" i="7"/>
  <c r="F206" i="7"/>
  <c r="G205" i="7"/>
  <c r="F205" i="7"/>
  <c r="G204" i="7"/>
  <c r="F204" i="7"/>
  <c r="G203" i="7"/>
  <c r="F203" i="7"/>
  <c r="G202" i="7"/>
  <c r="F202" i="7"/>
  <c r="G201" i="7"/>
  <c r="F201" i="7"/>
  <c r="G200" i="7"/>
  <c r="F200" i="7"/>
  <c r="G199" i="7"/>
  <c r="F199" i="7"/>
  <c r="G198" i="7"/>
  <c r="F198" i="7"/>
  <c r="G197" i="7"/>
  <c r="F197" i="7"/>
  <c r="G196" i="7"/>
  <c r="F196" i="7"/>
  <c r="G195" i="7"/>
  <c r="F195" i="7"/>
  <c r="G194" i="7"/>
  <c r="F194" i="7"/>
  <c r="G193" i="7"/>
  <c r="F193" i="7"/>
  <c r="G192" i="7"/>
  <c r="F192" i="7"/>
  <c r="G191" i="7"/>
  <c r="F191" i="7"/>
  <c r="G190" i="7"/>
  <c r="F190" i="7"/>
  <c r="G189" i="7"/>
  <c r="F189" i="7"/>
  <c r="G188" i="7"/>
  <c r="F188" i="7"/>
  <c r="G187" i="7"/>
  <c r="F187" i="7"/>
  <c r="G186" i="7"/>
  <c r="F186" i="7"/>
  <c r="G185" i="7"/>
  <c r="F185" i="7"/>
  <c r="H185" i="7" l="1"/>
  <c r="H186" i="7"/>
  <c r="H187" i="7"/>
  <c r="H189" i="7"/>
  <c r="H190" i="7"/>
  <c r="H191" i="7"/>
  <c r="H193" i="7"/>
  <c r="H194" i="7"/>
  <c r="H195" i="7"/>
  <c r="H196" i="7"/>
  <c r="H197" i="7"/>
  <c r="H198" i="7"/>
  <c r="H199" i="7"/>
  <c r="H200" i="7"/>
  <c r="H201" i="7"/>
  <c r="H202" i="7"/>
  <c r="H203" i="7"/>
  <c r="H204" i="7"/>
  <c r="H205" i="7"/>
  <c r="H206" i="7"/>
  <c r="H207" i="7"/>
  <c r="H208" i="7"/>
  <c r="H209" i="7"/>
  <c r="H210" i="7"/>
  <c r="H211" i="7"/>
  <c r="H212" i="7"/>
  <c r="H213" i="7"/>
  <c r="H214" i="7"/>
  <c r="H215" i="7"/>
  <c r="H216" i="7"/>
  <c r="H217" i="7"/>
  <c r="H218" i="7"/>
  <c r="H219" i="7"/>
  <c r="H220" i="7"/>
  <c r="H221" i="7"/>
  <c r="H222" i="7"/>
  <c r="H223" i="7"/>
  <c r="H224" i="7"/>
  <c r="H225" i="7"/>
  <c r="H226" i="7"/>
  <c r="H227" i="7"/>
  <c r="H228" i="7"/>
  <c r="H229" i="7"/>
  <c r="H230" i="7"/>
  <c r="H231" i="7"/>
  <c r="H232" i="7"/>
  <c r="H233" i="7"/>
  <c r="H234" i="7"/>
  <c r="H235" i="7"/>
  <c r="H236" i="7"/>
  <c r="H237" i="7"/>
  <c r="H238" i="7"/>
  <c r="H239" i="7"/>
  <c r="H240" i="7"/>
  <c r="H241" i="7"/>
  <c r="H242" i="7"/>
  <c r="H243" i="7"/>
  <c r="H244" i="7"/>
  <c r="H245" i="7"/>
  <c r="H246" i="7"/>
  <c r="H247" i="7"/>
  <c r="H248" i="7"/>
  <c r="H249" i="7"/>
  <c r="H250" i="7"/>
  <c r="H251" i="7"/>
  <c r="H252" i="7"/>
  <c r="H253" i="7"/>
  <c r="H254" i="7"/>
  <c r="H255" i="7"/>
  <c r="H256" i="7"/>
  <c r="H257" i="7"/>
  <c r="H258" i="7"/>
  <c r="H259" i="7"/>
  <c r="H260" i="7"/>
  <c r="H261" i="7"/>
  <c r="H262" i="7"/>
  <c r="H263" i="7"/>
  <c r="H264" i="7"/>
  <c r="H265" i="7"/>
  <c r="H266" i="7"/>
  <c r="H267" i="7"/>
  <c r="H268" i="7"/>
  <c r="H269" i="7"/>
  <c r="H270" i="7"/>
  <c r="H271" i="7"/>
  <c r="H272" i="7"/>
  <c r="H273" i="7"/>
  <c r="H274" i="7"/>
  <c r="H275" i="7"/>
  <c r="H276" i="7"/>
  <c r="H277" i="7"/>
  <c r="H278" i="7"/>
  <c r="H279" i="7"/>
  <c r="H280" i="7"/>
  <c r="H281" i="7"/>
  <c r="H282" i="7"/>
  <c r="H188" i="7"/>
  <c r="H192" i="7"/>
  <c r="G184" i="7"/>
  <c r="G183" i="7"/>
  <c r="G182" i="7"/>
  <c r="G181" i="7"/>
  <c r="A18" i="8" l="1"/>
  <c r="B18" i="8" l="1"/>
  <c r="B17" i="8"/>
  <c r="A17" i="8"/>
  <c r="B16" i="8"/>
  <c r="A16" i="8"/>
  <c r="B15" i="8"/>
  <c r="A15" i="8"/>
  <c r="B14" i="8"/>
  <c r="A14" i="8"/>
  <c r="B13" i="8"/>
  <c r="A13" i="8"/>
  <c r="B12" i="8"/>
  <c r="A12" i="8"/>
  <c r="B11" i="8"/>
  <c r="A11" i="8"/>
  <c r="B10" i="8"/>
  <c r="A10" i="8"/>
  <c r="B9" i="8"/>
  <c r="A9" i="8"/>
  <c r="B8" i="8"/>
  <c r="A8" i="8"/>
  <c r="B7" i="8"/>
  <c r="A7" i="8"/>
  <c r="B6" i="8"/>
  <c r="A6" i="8"/>
  <c r="B5" i="8"/>
  <c r="A5" i="8"/>
  <c r="B4" i="8"/>
  <c r="A4" i="8"/>
  <c r="B3" i="8"/>
  <c r="A3" i="8"/>
  <c r="B2" i="8"/>
  <c r="A2" i="8"/>
  <c r="C19" i="8" s="1"/>
  <c r="G124" i="7"/>
  <c r="G125" i="7"/>
  <c r="G126" i="7"/>
  <c r="G127" i="7"/>
  <c r="G128" i="7"/>
  <c r="G129" i="7"/>
  <c r="G130" i="7"/>
  <c r="G131" i="7"/>
  <c r="G132" i="7"/>
  <c r="G133" i="7"/>
  <c r="G134" i="7"/>
  <c r="G135" i="7"/>
  <c r="G136" i="7"/>
  <c r="G137" i="7"/>
  <c r="G138" i="7"/>
  <c r="G139" i="7"/>
  <c r="G140" i="7"/>
  <c r="G141" i="7"/>
  <c r="G142" i="7"/>
  <c r="G143" i="7"/>
  <c r="G144" i="7"/>
  <c r="G145" i="7"/>
  <c r="G146" i="7"/>
  <c r="G147" i="7"/>
  <c r="G148" i="7"/>
  <c r="G149" i="7"/>
  <c r="G150" i="7"/>
  <c r="G151" i="7"/>
  <c r="G152" i="7"/>
  <c r="G153" i="7"/>
  <c r="G154" i="7"/>
  <c r="G155" i="7"/>
  <c r="G156" i="7"/>
  <c r="G157" i="7"/>
  <c r="G158" i="7"/>
  <c r="G159" i="7"/>
  <c r="G160" i="7"/>
  <c r="G161" i="7"/>
  <c r="G162" i="7"/>
  <c r="G163" i="7"/>
  <c r="G164" i="7"/>
  <c r="G165" i="7"/>
  <c r="G166" i="7"/>
  <c r="G167" i="7"/>
  <c r="G168" i="7"/>
  <c r="G169" i="7"/>
  <c r="G170" i="7"/>
  <c r="G171" i="7"/>
  <c r="G172" i="7"/>
  <c r="G173" i="7"/>
  <c r="G174" i="7"/>
  <c r="G175" i="7"/>
  <c r="G176" i="7"/>
  <c r="G177" i="7"/>
  <c r="G178" i="7"/>
  <c r="G179" i="7"/>
  <c r="G180" i="7"/>
  <c r="F179" i="7"/>
  <c r="F180" i="7"/>
  <c r="D438" i="3"/>
  <c r="D437" i="3"/>
  <c r="D436" i="3"/>
  <c r="D435" i="3"/>
  <c r="D434" i="3"/>
  <c r="D433" i="3"/>
  <c r="D432" i="3"/>
  <c r="L438" i="3"/>
  <c r="M438" i="3" s="1"/>
  <c r="J438" i="3"/>
  <c r="L437" i="3"/>
  <c r="J437" i="3"/>
  <c r="L436" i="3"/>
  <c r="M436" i="3" s="1"/>
  <c r="J436" i="3"/>
  <c r="L435" i="3"/>
  <c r="J435" i="3"/>
  <c r="L434" i="3"/>
  <c r="M434" i="3" s="1"/>
  <c r="J434" i="3"/>
  <c r="L433" i="3"/>
  <c r="J433" i="3"/>
  <c r="L432" i="3"/>
  <c r="M432" i="3" s="1"/>
  <c r="J432" i="3"/>
  <c r="L431" i="3"/>
  <c r="J431" i="3"/>
  <c r="D431" i="3"/>
  <c r="F183" i="7" l="1"/>
  <c r="H183" i="7" s="1"/>
  <c r="F181" i="7"/>
  <c r="H181" i="7" s="1"/>
  <c r="F184" i="7"/>
  <c r="H184" i="7" s="1"/>
  <c r="F182" i="7"/>
  <c r="H182" i="7" s="1"/>
  <c r="F178" i="7"/>
  <c r="H178" i="7" s="1"/>
  <c r="M431" i="3"/>
  <c r="M433" i="3"/>
  <c r="M435" i="3"/>
  <c r="M437" i="3"/>
  <c r="C3" i="8"/>
  <c r="C4" i="8"/>
  <c r="C5" i="8"/>
  <c r="C6" i="8"/>
  <c r="C7" i="8"/>
  <c r="C8" i="8"/>
  <c r="C9" i="8"/>
  <c r="C10" i="8"/>
  <c r="C11" i="8"/>
  <c r="C12" i="8"/>
  <c r="C13" i="8"/>
  <c r="C14" i="8"/>
  <c r="C15" i="8"/>
  <c r="C16" i="8"/>
  <c r="C17" i="8"/>
  <c r="C18" i="8"/>
  <c r="C2" i="8"/>
  <c r="H179" i="7"/>
  <c r="H180" i="7"/>
  <c r="S345" i="2"/>
  <c r="S344" i="2"/>
  <c r="S343" i="2"/>
  <c r="S342" i="2"/>
  <c r="S341" i="2"/>
  <c r="S340" i="2"/>
  <c r="S339" i="2"/>
  <c r="S338" i="2"/>
  <c r="S337" i="2"/>
  <c r="S336" i="2"/>
  <c r="S335" i="2"/>
  <c r="S334" i="2"/>
  <c r="S333" i="2"/>
  <c r="S332" i="2"/>
  <c r="S331" i="2"/>
  <c r="S330" i="2"/>
  <c r="S329" i="2"/>
  <c r="S328" i="2"/>
  <c r="S327" i="2"/>
  <c r="S326" i="2"/>
  <c r="S325" i="2"/>
  <c r="S324" i="2"/>
  <c r="S323" i="2"/>
  <c r="S322" i="2"/>
  <c r="S321" i="2"/>
  <c r="S320" i="2"/>
  <c r="S319" i="2"/>
  <c r="S318" i="2"/>
  <c r="S317" i="2"/>
  <c r="S316" i="2"/>
  <c r="S315" i="2"/>
  <c r="S314" i="2"/>
  <c r="S313" i="2"/>
  <c r="S312" i="2"/>
  <c r="S311" i="2"/>
  <c r="S310" i="2"/>
  <c r="S309" i="2"/>
  <c r="S308" i="2"/>
  <c r="S307" i="2"/>
  <c r="S306" i="2"/>
  <c r="S305" i="2"/>
  <c r="S304" i="2"/>
  <c r="S303" i="2"/>
  <c r="S302" i="2"/>
  <c r="S301" i="2"/>
  <c r="S300" i="2"/>
  <c r="S299" i="2"/>
  <c r="S298" i="2"/>
  <c r="S297" i="2"/>
  <c r="S296" i="2"/>
  <c r="S295" i="2"/>
  <c r="S294" i="2"/>
  <c r="S293" i="2"/>
  <c r="S292" i="2"/>
  <c r="S291" i="2"/>
  <c r="S290" i="2"/>
  <c r="S289" i="2"/>
  <c r="S288" i="2"/>
  <c r="S287" i="2"/>
  <c r="S286" i="2"/>
  <c r="S285" i="2"/>
  <c r="S284" i="2"/>
  <c r="S283" i="2"/>
  <c r="S282" i="2"/>
  <c r="S281" i="2"/>
  <c r="S280" i="2"/>
  <c r="S279" i="2"/>
  <c r="S278" i="2"/>
  <c r="S277" i="2"/>
  <c r="S276" i="2"/>
  <c r="S275" i="2"/>
  <c r="S274" i="2"/>
  <c r="S273" i="2"/>
  <c r="S272" i="2"/>
  <c r="S271" i="2"/>
  <c r="S270" i="2"/>
  <c r="S269" i="2"/>
  <c r="S268" i="2"/>
  <c r="S267" i="2"/>
  <c r="S266" i="2"/>
  <c r="S265" i="2"/>
  <c r="S264" i="2"/>
  <c r="S263" i="2"/>
  <c r="S262" i="2"/>
  <c r="S261" i="2"/>
  <c r="S260" i="2"/>
  <c r="S259" i="2"/>
  <c r="S258" i="2"/>
  <c r="S257" i="2"/>
  <c r="S256" i="2"/>
  <c r="S255" i="2"/>
  <c r="S254" i="2"/>
  <c r="S253" i="2"/>
  <c r="S252" i="2"/>
  <c r="S251" i="2"/>
  <c r="S250" i="2"/>
  <c r="S249" i="2"/>
  <c r="S248" i="2"/>
  <c r="S247" i="2"/>
  <c r="S246" i="2"/>
  <c r="S245" i="2"/>
  <c r="S244" i="2"/>
  <c r="S243" i="2"/>
  <c r="S242" i="2"/>
  <c r="S241" i="2"/>
  <c r="S240" i="2"/>
  <c r="S239" i="2"/>
  <c r="S238" i="2"/>
  <c r="S237" i="2"/>
  <c r="S236" i="2"/>
  <c r="S235" i="2"/>
  <c r="S234" i="2"/>
  <c r="S233" i="2"/>
  <c r="S232" i="2"/>
  <c r="S231" i="2"/>
  <c r="S230" i="2"/>
  <c r="S229" i="2"/>
  <c r="S228" i="2"/>
  <c r="S227" i="2"/>
  <c r="S226" i="2"/>
  <c r="S225" i="2"/>
  <c r="S224" i="2"/>
  <c r="S223" i="2"/>
  <c r="S222" i="2"/>
  <c r="S221" i="2"/>
  <c r="S220" i="2"/>
  <c r="S219" i="2"/>
  <c r="S218" i="2"/>
  <c r="S217" i="2"/>
  <c r="S216" i="2"/>
  <c r="S215" i="2"/>
  <c r="S214" i="2"/>
  <c r="S213" i="2"/>
  <c r="S212" i="2"/>
  <c r="S211" i="2"/>
  <c r="S210" i="2"/>
  <c r="S209" i="2"/>
  <c r="S208" i="2"/>
  <c r="S207" i="2"/>
  <c r="S206" i="2"/>
  <c r="S205" i="2"/>
  <c r="S204" i="2"/>
  <c r="S203" i="2"/>
  <c r="S202" i="2"/>
  <c r="S201" i="2"/>
  <c r="S200" i="2"/>
  <c r="S199" i="2"/>
  <c r="S198" i="2"/>
  <c r="S197" i="2"/>
  <c r="S196" i="2"/>
  <c r="S195" i="2"/>
  <c r="S194" i="2"/>
  <c r="S193" i="2"/>
  <c r="S192" i="2"/>
  <c r="S191" i="2"/>
  <c r="S190" i="2"/>
  <c r="S189" i="2"/>
  <c r="S188" i="2"/>
  <c r="S187" i="2"/>
  <c r="S186" i="2"/>
  <c r="S185" i="2"/>
  <c r="S184" i="2"/>
  <c r="S183" i="2"/>
  <c r="S182" i="2"/>
  <c r="S181" i="2"/>
  <c r="S180" i="2"/>
  <c r="S179" i="2"/>
  <c r="S178" i="2"/>
  <c r="S177" i="2"/>
  <c r="S176" i="2"/>
  <c r="S175" i="2"/>
  <c r="S174" i="2"/>
  <c r="S173" i="2"/>
  <c r="S172" i="2"/>
  <c r="S171" i="2"/>
  <c r="S170" i="2"/>
  <c r="S169" i="2"/>
  <c r="S168" i="2"/>
  <c r="S167" i="2"/>
  <c r="S166" i="2"/>
  <c r="S165" i="2"/>
  <c r="S164" i="2"/>
  <c r="S163" i="2"/>
  <c r="S162" i="2"/>
  <c r="S161" i="2"/>
  <c r="S160" i="2"/>
  <c r="S159" i="2"/>
  <c r="S158" i="2"/>
  <c r="S157" i="2"/>
  <c r="S156" i="2"/>
  <c r="S155" i="2"/>
  <c r="S154" i="2"/>
  <c r="S153" i="2"/>
  <c r="S152" i="2"/>
  <c r="S151" i="2"/>
  <c r="S150" i="2"/>
  <c r="S149" i="2"/>
  <c r="S148" i="2"/>
  <c r="S147" i="2"/>
  <c r="S146" i="2"/>
  <c r="S145" i="2"/>
  <c r="S144" i="2"/>
  <c r="S143" i="2"/>
  <c r="S142" i="2"/>
  <c r="S141" i="2"/>
  <c r="S140" i="2"/>
  <c r="S139" i="2"/>
  <c r="S138" i="2"/>
  <c r="S137" i="2"/>
  <c r="S136" i="2"/>
  <c r="S135" i="2"/>
  <c r="S134" i="2"/>
  <c r="S133" i="2"/>
  <c r="S132" i="2"/>
  <c r="S131" i="2"/>
  <c r="S130" i="2"/>
  <c r="S129" i="2"/>
  <c r="S128" i="2"/>
  <c r="S127" i="2"/>
  <c r="S126" i="2"/>
  <c r="S125" i="2"/>
  <c r="S124" i="2"/>
  <c r="S123" i="2"/>
  <c r="S122" i="2"/>
  <c r="S121" i="2"/>
  <c r="S120" i="2"/>
  <c r="S119" i="2"/>
  <c r="S118" i="2"/>
  <c r="S117" i="2"/>
  <c r="S116" i="2"/>
  <c r="S115" i="2"/>
  <c r="S114" i="2"/>
  <c r="S113" i="2"/>
  <c r="S112" i="2"/>
  <c r="S111" i="2"/>
  <c r="S110" i="2"/>
  <c r="S109" i="2"/>
  <c r="S108" i="2"/>
  <c r="S107" i="2"/>
  <c r="S106" i="2"/>
  <c r="S105" i="2"/>
  <c r="S104" i="2"/>
  <c r="S103" i="2"/>
  <c r="S102" i="2"/>
  <c r="S101" i="2"/>
  <c r="S100" i="2"/>
  <c r="S99" i="2"/>
  <c r="S98" i="2"/>
  <c r="S97" i="2"/>
  <c r="S96" i="2"/>
  <c r="S95" i="2"/>
  <c r="S94" i="2"/>
  <c r="S93" i="2"/>
  <c r="S92" i="2"/>
  <c r="S91" i="2"/>
  <c r="S90" i="2"/>
  <c r="S89" i="2"/>
  <c r="S88" i="2"/>
  <c r="S87" i="2"/>
  <c r="S86" i="2"/>
  <c r="S85" i="2"/>
  <c r="S84" i="2"/>
  <c r="S83" i="2"/>
  <c r="S82" i="2"/>
  <c r="S81" i="2"/>
  <c r="S80" i="2"/>
  <c r="S79" i="2"/>
  <c r="S78" i="2"/>
  <c r="S77" i="2"/>
  <c r="S76" i="2"/>
  <c r="S75" i="2"/>
  <c r="S74" i="2"/>
  <c r="S73" i="2"/>
  <c r="S72" i="2"/>
  <c r="S71" i="2"/>
  <c r="S70" i="2"/>
  <c r="S69" i="2"/>
  <c r="S68" i="2"/>
  <c r="S67" i="2"/>
  <c r="S66" i="2"/>
  <c r="S65" i="2"/>
  <c r="S64" i="2"/>
  <c r="S63" i="2"/>
  <c r="S62" i="2"/>
  <c r="S61" i="2"/>
  <c r="S60" i="2"/>
  <c r="S59" i="2"/>
  <c r="S58" i="2"/>
  <c r="S57" i="2"/>
  <c r="S56" i="2"/>
  <c r="S55" i="2"/>
  <c r="S54" i="2"/>
  <c r="S53" i="2"/>
  <c r="S52" i="2"/>
  <c r="S51" i="2"/>
  <c r="S50" i="2"/>
  <c r="S49" i="2"/>
  <c r="S48" i="2"/>
  <c r="S47" i="2"/>
  <c r="S46" i="2"/>
  <c r="S45" i="2"/>
  <c r="S44" i="2"/>
  <c r="S43" i="2"/>
  <c r="S42" i="2"/>
  <c r="S41" i="2"/>
  <c r="S40" i="2"/>
  <c r="S39" i="2"/>
  <c r="S38" i="2"/>
  <c r="S37" i="2"/>
  <c r="S36" i="2"/>
  <c r="S35" i="2"/>
  <c r="S34" i="2"/>
  <c r="S33" i="2"/>
  <c r="S32" i="2"/>
  <c r="S31" i="2"/>
  <c r="S30" i="2"/>
  <c r="S29" i="2"/>
  <c r="S28" i="2"/>
  <c r="S27" i="2"/>
  <c r="S26" i="2"/>
  <c r="S25" i="2"/>
  <c r="S24" i="2"/>
  <c r="S23" i="2"/>
  <c r="S22" i="2"/>
  <c r="S21" i="2"/>
  <c r="S20" i="2"/>
  <c r="S19" i="2"/>
  <c r="S18" i="2"/>
  <c r="S17" i="2"/>
  <c r="S16" i="2"/>
  <c r="S15" i="2"/>
  <c r="S14" i="2"/>
  <c r="S13" i="2"/>
  <c r="S12" i="2"/>
  <c r="S11" i="2"/>
  <c r="S10" i="2"/>
  <c r="S9" i="2"/>
  <c r="S8" i="2"/>
  <c r="S7" i="2"/>
  <c r="S6" i="2"/>
  <c r="S5" i="2"/>
  <c r="S4" i="2"/>
  <c r="S3" i="2"/>
  <c r="S2" i="2"/>
  <c r="Q345" i="2"/>
  <c r="P345" i="2"/>
  <c r="Q344" i="2"/>
  <c r="P344" i="2"/>
  <c r="Q343" i="2"/>
  <c r="P343" i="2"/>
  <c r="Q342" i="2"/>
  <c r="P342" i="2"/>
  <c r="Q341" i="2"/>
  <c r="P341" i="2"/>
  <c r="Q340" i="2"/>
  <c r="P340" i="2"/>
  <c r="Q339" i="2"/>
  <c r="P339" i="2"/>
  <c r="Q338" i="2"/>
  <c r="P338" i="2"/>
  <c r="Q337" i="2"/>
  <c r="P337" i="2"/>
  <c r="Q336" i="2"/>
  <c r="P336" i="2"/>
  <c r="Q335" i="2"/>
  <c r="P335" i="2"/>
  <c r="Q334" i="2"/>
  <c r="P334" i="2"/>
  <c r="Q333" i="2"/>
  <c r="P333" i="2"/>
  <c r="Q332" i="2"/>
  <c r="P332" i="2"/>
  <c r="Q331" i="2"/>
  <c r="P331" i="2"/>
  <c r="Q330" i="2"/>
  <c r="P330" i="2"/>
  <c r="Q329" i="2"/>
  <c r="P329" i="2"/>
  <c r="Q328" i="2"/>
  <c r="P328" i="2"/>
  <c r="Q327" i="2"/>
  <c r="P327" i="2"/>
  <c r="Q326" i="2"/>
  <c r="P326" i="2"/>
  <c r="Q325" i="2"/>
  <c r="P325" i="2"/>
  <c r="Q324" i="2"/>
  <c r="P324" i="2"/>
  <c r="Q323" i="2"/>
  <c r="P323" i="2"/>
  <c r="Q322" i="2"/>
  <c r="P322" i="2"/>
  <c r="Q321" i="2"/>
  <c r="P321" i="2"/>
  <c r="Q320" i="2"/>
  <c r="P320" i="2"/>
  <c r="Q319" i="2"/>
  <c r="P319" i="2"/>
  <c r="Q318" i="2"/>
  <c r="P318" i="2"/>
  <c r="Q317" i="2"/>
  <c r="P317" i="2"/>
  <c r="Q316" i="2"/>
  <c r="P316" i="2"/>
  <c r="Q315" i="2"/>
  <c r="P315" i="2"/>
  <c r="Q314" i="2"/>
  <c r="P314" i="2"/>
  <c r="Q313" i="2"/>
  <c r="P313" i="2"/>
  <c r="Q312" i="2"/>
  <c r="P312" i="2"/>
  <c r="Q311" i="2"/>
  <c r="P311" i="2"/>
  <c r="Q310" i="2"/>
  <c r="P310" i="2"/>
  <c r="Q309" i="2"/>
  <c r="P309" i="2"/>
  <c r="Q308" i="2"/>
  <c r="P308" i="2"/>
  <c r="Q307" i="2"/>
  <c r="P307" i="2"/>
  <c r="Q306" i="2"/>
  <c r="P306" i="2"/>
  <c r="Q305" i="2"/>
  <c r="P305" i="2"/>
  <c r="Q304" i="2"/>
  <c r="P304" i="2"/>
  <c r="Q303" i="2"/>
  <c r="P303" i="2"/>
  <c r="Q302" i="2"/>
  <c r="P302" i="2"/>
  <c r="Q301" i="2"/>
  <c r="P301" i="2"/>
  <c r="Q300" i="2"/>
  <c r="P300" i="2"/>
  <c r="Q299" i="2"/>
  <c r="P299" i="2"/>
  <c r="Q298" i="2"/>
  <c r="P298" i="2"/>
  <c r="Q297" i="2"/>
  <c r="P297" i="2"/>
  <c r="Q296" i="2"/>
  <c r="P296" i="2"/>
  <c r="Q295" i="2"/>
  <c r="P295" i="2"/>
  <c r="Q294" i="2"/>
  <c r="P294" i="2"/>
  <c r="Q293" i="2"/>
  <c r="P293" i="2"/>
  <c r="Q292" i="2"/>
  <c r="P292" i="2"/>
  <c r="Q291" i="2"/>
  <c r="P291" i="2"/>
  <c r="Q290" i="2"/>
  <c r="P290" i="2"/>
  <c r="Q289" i="2"/>
  <c r="P289" i="2"/>
  <c r="Q288" i="2"/>
  <c r="P288" i="2"/>
  <c r="Q287" i="2"/>
  <c r="P287" i="2"/>
  <c r="Q286" i="2"/>
  <c r="P286" i="2"/>
  <c r="Q285" i="2"/>
  <c r="P285" i="2"/>
  <c r="Q284" i="2"/>
  <c r="P284" i="2"/>
  <c r="Q283" i="2"/>
  <c r="P283" i="2"/>
  <c r="Q282" i="2"/>
  <c r="P282" i="2"/>
  <c r="Q281" i="2"/>
  <c r="P281" i="2"/>
  <c r="Q280" i="2"/>
  <c r="P280" i="2"/>
  <c r="Q279" i="2"/>
  <c r="P279" i="2"/>
  <c r="Q278" i="2"/>
  <c r="P278" i="2"/>
  <c r="Q277" i="2"/>
  <c r="P277" i="2"/>
  <c r="Q276" i="2"/>
  <c r="P276" i="2"/>
  <c r="Q275" i="2"/>
  <c r="P275" i="2"/>
  <c r="Q274" i="2"/>
  <c r="P274" i="2"/>
  <c r="Q273" i="2"/>
  <c r="P273" i="2"/>
  <c r="Q272" i="2"/>
  <c r="P272" i="2"/>
  <c r="Q271" i="2"/>
  <c r="P271" i="2"/>
  <c r="Q270" i="2"/>
  <c r="P270" i="2"/>
  <c r="Q269" i="2"/>
  <c r="P269" i="2"/>
  <c r="Q268" i="2"/>
  <c r="P268" i="2"/>
  <c r="Q267" i="2"/>
  <c r="P267" i="2"/>
  <c r="Q266" i="2"/>
  <c r="P266" i="2"/>
  <c r="Q265" i="2"/>
  <c r="P265" i="2"/>
  <c r="Q264" i="2"/>
  <c r="P264" i="2"/>
  <c r="Q263" i="2"/>
  <c r="P263" i="2"/>
  <c r="Q262" i="2"/>
  <c r="P262" i="2"/>
  <c r="Q261" i="2"/>
  <c r="P261" i="2"/>
  <c r="Q260" i="2"/>
  <c r="P260" i="2"/>
  <c r="Q259" i="2"/>
  <c r="P259" i="2"/>
  <c r="Q258" i="2"/>
  <c r="P258" i="2"/>
  <c r="Q257" i="2"/>
  <c r="P257" i="2"/>
  <c r="Q256" i="2"/>
  <c r="P256" i="2"/>
  <c r="Q255" i="2"/>
  <c r="P255" i="2"/>
  <c r="Q254" i="2"/>
  <c r="P254" i="2"/>
  <c r="Q253" i="2"/>
  <c r="P253" i="2"/>
  <c r="Q252" i="2"/>
  <c r="P252" i="2"/>
  <c r="Q251" i="2"/>
  <c r="P251" i="2"/>
  <c r="Q250" i="2"/>
  <c r="P250" i="2"/>
  <c r="Q249" i="2"/>
  <c r="P249" i="2"/>
  <c r="Q248" i="2"/>
  <c r="P248" i="2"/>
  <c r="Q247" i="2"/>
  <c r="P247" i="2"/>
  <c r="Q246" i="2"/>
  <c r="P246" i="2"/>
  <c r="Q245" i="2"/>
  <c r="P245" i="2"/>
  <c r="Q244" i="2"/>
  <c r="P244" i="2"/>
  <c r="Q243" i="2"/>
  <c r="P243" i="2"/>
  <c r="Q242" i="2"/>
  <c r="P242" i="2"/>
  <c r="Q241" i="2"/>
  <c r="P241" i="2"/>
  <c r="Q240" i="2"/>
  <c r="P240" i="2"/>
  <c r="Q239" i="2"/>
  <c r="P239" i="2"/>
  <c r="Q238" i="2"/>
  <c r="P238" i="2"/>
  <c r="Q237" i="2"/>
  <c r="P237" i="2"/>
  <c r="Q236" i="2"/>
  <c r="P236" i="2"/>
  <c r="Q235" i="2"/>
  <c r="P235" i="2"/>
  <c r="Q234" i="2"/>
  <c r="P234" i="2"/>
  <c r="Q233" i="2"/>
  <c r="P233" i="2"/>
  <c r="Q232" i="2"/>
  <c r="P232" i="2"/>
  <c r="Q231" i="2"/>
  <c r="P231" i="2"/>
  <c r="Q230" i="2"/>
  <c r="P230" i="2"/>
  <c r="Q229" i="2"/>
  <c r="P229" i="2"/>
  <c r="Q228" i="2"/>
  <c r="P228" i="2"/>
  <c r="Q227" i="2"/>
  <c r="P227" i="2"/>
  <c r="Q226" i="2"/>
  <c r="P226" i="2"/>
  <c r="Q225" i="2"/>
  <c r="P225" i="2"/>
  <c r="Q224" i="2"/>
  <c r="P224" i="2"/>
  <c r="Q223" i="2"/>
  <c r="P223" i="2"/>
  <c r="Q222" i="2"/>
  <c r="P222" i="2"/>
  <c r="Q221" i="2"/>
  <c r="P221" i="2"/>
  <c r="Q220" i="2"/>
  <c r="P220" i="2"/>
  <c r="Q219" i="2"/>
  <c r="P219" i="2"/>
  <c r="Q218" i="2"/>
  <c r="P218" i="2"/>
  <c r="Q217" i="2"/>
  <c r="P217" i="2"/>
  <c r="Q216" i="2"/>
  <c r="P216" i="2"/>
  <c r="Q215" i="2"/>
  <c r="P215" i="2"/>
  <c r="Q214" i="2"/>
  <c r="P214" i="2"/>
  <c r="Q213" i="2"/>
  <c r="P213" i="2"/>
  <c r="Q212" i="2"/>
  <c r="P212" i="2"/>
  <c r="Q211" i="2"/>
  <c r="P211" i="2"/>
  <c r="Q210" i="2"/>
  <c r="P210" i="2"/>
  <c r="Q209" i="2"/>
  <c r="P209" i="2"/>
  <c r="Q208" i="2"/>
  <c r="P208" i="2"/>
  <c r="Q207" i="2"/>
  <c r="P207" i="2"/>
  <c r="Q206" i="2"/>
  <c r="P206" i="2"/>
  <c r="Q205" i="2"/>
  <c r="P205" i="2"/>
  <c r="Q204" i="2"/>
  <c r="P204" i="2"/>
  <c r="Q203" i="2"/>
  <c r="P203" i="2"/>
  <c r="Q202" i="2"/>
  <c r="P202" i="2"/>
  <c r="Q201" i="2"/>
  <c r="P201" i="2"/>
  <c r="Q200" i="2"/>
  <c r="P200" i="2"/>
  <c r="Q199" i="2"/>
  <c r="P199" i="2"/>
  <c r="Q198" i="2"/>
  <c r="P198" i="2"/>
  <c r="Q197" i="2"/>
  <c r="P197" i="2"/>
  <c r="Q196" i="2"/>
  <c r="P196" i="2"/>
  <c r="Q195" i="2"/>
  <c r="P195" i="2"/>
  <c r="Q194" i="2"/>
  <c r="P194" i="2"/>
  <c r="Q193" i="2"/>
  <c r="P193" i="2"/>
  <c r="Q192" i="2"/>
  <c r="P192" i="2"/>
  <c r="Q191" i="2"/>
  <c r="P191" i="2"/>
  <c r="Q190" i="2"/>
  <c r="P190" i="2"/>
  <c r="Q189" i="2"/>
  <c r="P189" i="2"/>
  <c r="Q188" i="2"/>
  <c r="P188" i="2"/>
  <c r="Q187" i="2"/>
  <c r="P187" i="2"/>
  <c r="Q186" i="2"/>
  <c r="P186" i="2"/>
  <c r="Q185" i="2"/>
  <c r="P185" i="2"/>
  <c r="Q184" i="2"/>
  <c r="P184" i="2"/>
  <c r="Q183" i="2"/>
  <c r="P183" i="2"/>
  <c r="Q182" i="2"/>
  <c r="P182" i="2"/>
  <c r="Q181" i="2"/>
  <c r="P181" i="2"/>
  <c r="Q180" i="2"/>
  <c r="P180" i="2"/>
  <c r="Q179" i="2"/>
  <c r="P179" i="2"/>
  <c r="Q178" i="2"/>
  <c r="P178" i="2"/>
  <c r="Q177" i="2"/>
  <c r="P177" i="2"/>
  <c r="Q176" i="2"/>
  <c r="P176" i="2"/>
  <c r="Q175" i="2"/>
  <c r="P175" i="2"/>
  <c r="Q174" i="2"/>
  <c r="P174" i="2"/>
  <c r="Q173" i="2"/>
  <c r="P173" i="2"/>
  <c r="Q172" i="2"/>
  <c r="P172" i="2"/>
  <c r="Q171" i="2"/>
  <c r="P171" i="2"/>
  <c r="Q170" i="2"/>
  <c r="P170" i="2"/>
  <c r="Q169" i="2"/>
  <c r="P169" i="2"/>
  <c r="Q168" i="2"/>
  <c r="P168" i="2"/>
  <c r="Q167" i="2"/>
  <c r="P167" i="2"/>
  <c r="Q166" i="2"/>
  <c r="P166" i="2"/>
  <c r="Q165" i="2"/>
  <c r="P165" i="2"/>
  <c r="Q164" i="2"/>
  <c r="P164" i="2"/>
  <c r="Q163" i="2"/>
  <c r="P163" i="2"/>
  <c r="Q162" i="2"/>
  <c r="P162" i="2"/>
  <c r="Q161" i="2"/>
  <c r="P161" i="2"/>
  <c r="Q160" i="2"/>
  <c r="P160" i="2"/>
  <c r="Q159" i="2"/>
  <c r="P159" i="2"/>
  <c r="Q158" i="2"/>
  <c r="P158" i="2"/>
  <c r="Q157" i="2"/>
  <c r="P157" i="2"/>
  <c r="Q156" i="2"/>
  <c r="P156" i="2"/>
  <c r="Q155" i="2"/>
  <c r="P155" i="2"/>
  <c r="Q154" i="2"/>
  <c r="P154" i="2"/>
  <c r="Q153" i="2"/>
  <c r="P153" i="2"/>
  <c r="Q152" i="2"/>
  <c r="P152" i="2"/>
  <c r="Q151" i="2"/>
  <c r="P151" i="2"/>
  <c r="Q150" i="2"/>
  <c r="P150" i="2"/>
  <c r="Q149" i="2"/>
  <c r="P149" i="2"/>
  <c r="Q148" i="2"/>
  <c r="P148" i="2"/>
  <c r="Q147" i="2"/>
  <c r="P147" i="2"/>
  <c r="Q146" i="2"/>
  <c r="P146" i="2"/>
  <c r="Q145" i="2"/>
  <c r="P145" i="2"/>
  <c r="Q144" i="2"/>
  <c r="P144" i="2"/>
  <c r="Q143" i="2"/>
  <c r="P143" i="2"/>
  <c r="Q142" i="2"/>
  <c r="P142" i="2"/>
  <c r="Q141" i="2"/>
  <c r="P141" i="2"/>
  <c r="Q140" i="2"/>
  <c r="P140" i="2"/>
  <c r="Q139" i="2"/>
  <c r="P139" i="2"/>
  <c r="Q138" i="2"/>
  <c r="P138" i="2"/>
  <c r="Q137" i="2"/>
  <c r="P137" i="2"/>
  <c r="Q136" i="2"/>
  <c r="P136" i="2"/>
  <c r="Q135" i="2"/>
  <c r="P135" i="2"/>
  <c r="Q134" i="2"/>
  <c r="P134" i="2"/>
  <c r="Q133" i="2"/>
  <c r="P133" i="2"/>
  <c r="Q132" i="2"/>
  <c r="P132" i="2"/>
  <c r="Q131" i="2"/>
  <c r="P131" i="2"/>
  <c r="Q130" i="2"/>
  <c r="P130" i="2"/>
  <c r="Q129" i="2"/>
  <c r="P129" i="2"/>
  <c r="Q128" i="2"/>
  <c r="P128" i="2"/>
  <c r="Q127" i="2"/>
  <c r="P127" i="2"/>
  <c r="Q126" i="2"/>
  <c r="P126" i="2"/>
  <c r="Q125" i="2"/>
  <c r="P125" i="2"/>
  <c r="Q124" i="2"/>
  <c r="P124" i="2"/>
  <c r="Q123" i="2"/>
  <c r="P123" i="2"/>
  <c r="Q122" i="2"/>
  <c r="P122" i="2"/>
  <c r="Q121" i="2"/>
  <c r="P121" i="2"/>
  <c r="Q120" i="2"/>
  <c r="P120" i="2"/>
  <c r="Q119" i="2"/>
  <c r="P119" i="2"/>
  <c r="Q118" i="2"/>
  <c r="P118" i="2"/>
  <c r="Q117" i="2"/>
  <c r="P117" i="2"/>
  <c r="Q116" i="2"/>
  <c r="P116" i="2"/>
  <c r="Q115" i="2"/>
  <c r="P115" i="2"/>
  <c r="Q114" i="2"/>
  <c r="P114" i="2"/>
  <c r="Q113" i="2"/>
  <c r="P113" i="2"/>
  <c r="Q112" i="2"/>
  <c r="P112" i="2"/>
  <c r="Q111" i="2"/>
  <c r="P111" i="2"/>
  <c r="Q110" i="2"/>
  <c r="P110" i="2"/>
  <c r="Q109" i="2"/>
  <c r="P109" i="2"/>
  <c r="Q108" i="2"/>
  <c r="P108" i="2"/>
  <c r="Q107" i="2"/>
  <c r="P107" i="2"/>
  <c r="Q106" i="2"/>
  <c r="P106" i="2"/>
  <c r="Q105" i="2"/>
  <c r="P105" i="2"/>
  <c r="Q104" i="2"/>
  <c r="P104" i="2"/>
  <c r="Q103" i="2"/>
  <c r="P103" i="2"/>
  <c r="Q102" i="2"/>
  <c r="P102" i="2"/>
  <c r="Q101" i="2"/>
  <c r="P101" i="2"/>
  <c r="Q100" i="2"/>
  <c r="P100" i="2"/>
  <c r="Q99" i="2"/>
  <c r="P99" i="2"/>
  <c r="Q98" i="2"/>
  <c r="P98" i="2"/>
  <c r="Q97" i="2"/>
  <c r="P97" i="2"/>
  <c r="Q96" i="2"/>
  <c r="P96" i="2"/>
  <c r="Q95" i="2"/>
  <c r="P95" i="2"/>
  <c r="Q94" i="2"/>
  <c r="P94" i="2"/>
  <c r="Q93" i="2"/>
  <c r="P93" i="2"/>
  <c r="Q92" i="2"/>
  <c r="P92" i="2"/>
  <c r="Q91" i="2"/>
  <c r="P91" i="2"/>
  <c r="Q90" i="2"/>
  <c r="P90" i="2"/>
  <c r="Q89" i="2"/>
  <c r="P89" i="2"/>
  <c r="Q88" i="2"/>
  <c r="P88" i="2"/>
  <c r="Q87" i="2"/>
  <c r="P87" i="2"/>
  <c r="Q86" i="2"/>
  <c r="P86" i="2"/>
  <c r="Q85" i="2"/>
  <c r="P85" i="2"/>
  <c r="Q84" i="2"/>
  <c r="P84" i="2"/>
  <c r="Q83" i="2"/>
  <c r="P83" i="2"/>
  <c r="Q82" i="2"/>
  <c r="P82" i="2"/>
  <c r="Q81" i="2"/>
  <c r="P81" i="2"/>
  <c r="Q80" i="2"/>
  <c r="P80" i="2"/>
  <c r="Q79" i="2"/>
  <c r="P79" i="2"/>
  <c r="Q78" i="2"/>
  <c r="P78" i="2"/>
  <c r="Q77" i="2"/>
  <c r="P77" i="2"/>
  <c r="Q76" i="2"/>
  <c r="P76" i="2"/>
  <c r="Q75" i="2"/>
  <c r="P75" i="2"/>
  <c r="Q74" i="2"/>
  <c r="P74" i="2"/>
  <c r="Q73" i="2"/>
  <c r="P73" i="2"/>
  <c r="Q72" i="2"/>
  <c r="P72" i="2"/>
  <c r="Q71" i="2"/>
  <c r="P71" i="2"/>
  <c r="Q70" i="2"/>
  <c r="P70" i="2"/>
  <c r="Q69" i="2"/>
  <c r="P69" i="2"/>
  <c r="Q68" i="2"/>
  <c r="P68" i="2"/>
  <c r="Q67" i="2"/>
  <c r="P67" i="2"/>
  <c r="Q66" i="2"/>
  <c r="P66" i="2"/>
  <c r="Q65" i="2"/>
  <c r="P65" i="2"/>
  <c r="Q64" i="2"/>
  <c r="P64" i="2"/>
  <c r="Q63" i="2"/>
  <c r="P63" i="2"/>
  <c r="Q62" i="2"/>
  <c r="P62" i="2"/>
  <c r="Q61" i="2"/>
  <c r="P61" i="2"/>
  <c r="Q60" i="2"/>
  <c r="P60" i="2"/>
  <c r="Q59" i="2"/>
  <c r="P59" i="2"/>
  <c r="Q58" i="2"/>
  <c r="P58" i="2"/>
  <c r="Q57" i="2"/>
  <c r="P57" i="2"/>
  <c r="Q56" i="2"/>
  <c r="P56" i="2"/>
  <c r="Q55" i="2"/>
  <c r="P55" i="2"/>
  <c r="Q54" i="2"/>
  <c r="P54" i="2"/>
  <c r="Q53" i="2"/>
  <c r="P53" i="2"/>
  <c r="Q52" i="2"/>
  <c r="P52" i="2"/>
  <c r="Q51" i="2"/>
  <c r="P51" i="2"/>
  <c r="Q50" i="2"/>
  <c r="P50" i="2"/>
  <c r="Q49" i="2"/>
  <c r="P49" i="2"/>
  <c r="Q48" i="2"/>
  <c r="P48" i="2"/>
  <c r="Q47" i="2"/>
  <c r="P47" i="2"/>
  <c r="Q46" i="2"/>
  <c r="P46" i="2"/>
  <c r="Q45" i="2"/>
  <c r="P45" i="2"/>
  <c r="Q44" i="2"/>
  <c r="P44" i="2"/>
  <c r="Q43" i="2"/>
  <c r="P43" i="2"/>
  <c r="Q42" i="2"/>
  <c r="P42" i="2"/>
  <c r="Q41" i="2"/>
  <c r="P41" i="2"/>
  <c r="Q40" i="2"/>
  <c r="P40" i="2"/>
  <c r="Q39" i="2"/>
  <c r="P39" i="2"/>
  <c r="Q38" i="2"/>
  <c r="P38" i="2"/>
  <c r="Q37" i="2"/>
  <c r="P37" i="2"/>
  <c r="Q36" i="2"/>
  <c r="P36" i="2"/>
  <c r="Q35" i="2"/>
  <c r="P35" i="2"/>
  <c r="Q34" i="2"/>
  <c r="P34" i="2"/>
  <c r="Q33" i="2"/>
  <c r="P33" i="2"/>
  <c r="Q32" i="2"/>
  <c r="P32" i="2"/>
  <c r="Q31" i="2"/>
  <c r="P31" i="2"/>
  <c r="Q30" i="2"/>
  <c r="P30" i="2"/>
  <c r="Q29" i="2"/>
  <c r="P29" i="2"/>
  <c r="Q28" i="2"/>
  <c r="P28" i="2"/>
  <c r="Q27" i="2"/>
  <c r="P27" i="2"/>
  <c r="Q26" i="2"/>
  <c r="P26" i="2"/>
  <c r="Q25" i="2"/>
  <c r="P25" i="2"/>
  <c r="Q24" i="2"/>
  <c r="P24" i="2"/>
  <c r="Q23" i="2"/>
  <c r="P23" i="2"/>
  <c r="Q22" i="2"/>
  <c r="P22" i="2"/>
  <c r="Q21" i="2"/>
  <c r="P21" i="2"/>
  <c r="Q20" i="2"/>
  <c r="P20" i="2"/>
  <c r="Q19" i="2"/>
  <c r="P19" i="2"/>
  <c r="Q18" i="2"/>
  <c r="P18" i="2"/>
  <c r="Q17" i="2"/>
  <c r="P17" i="2"/>
  <c r="Q16" i="2"/>
  <c r="P16" i="2"/>
  <c r="Q15" i="2"/>
  <c r="P15" i="2"/>
  <c r="Q14" i="2"/>
  <c r="P14" i="2"/>
  <c r="Q13" i="2"/>
  <c r="P13" i="2"/>
  <c r="Q12" i="2"/>
  <c r="P12" i="2"/>
  <c r="Q11" i="2"/>
  <c r="P11" i="2"/>
  <c r="Q10" i="2"/>
  <c r="P10" i="2"/>
  <c r="Q9" i="2"/>
  <c r="P9" i="2"/>
  <c r="Q8" i="2"/>
  <c r="P8" i="2"/>
  <c r="Q7" i="2"/>
  <c r="P7" i="2"/>
  <c r="Q6" i="2"/>
  <c r="P6" i="2"/>
  <c r="Q5" i="2"/>
  <c r="P5" i="2"/>
  <c r="Q4" i="2"/>
  <c r="P4" i="2"/>
  <c r="Q3" i="2"/>
  <c r="P3" i="2"/>
  <c r="O345" i="2"/>
  <c r="O344" i="2"/>
  <c r="O343" i="2"/>
  <c r="O342" i="2"/>
  <c r="O341" i="2"/>
  <c r="O340" i="2"/>
  <c r="O339" i="2"/>
  <c r="O338" i="2"/>
  <c r="O337" i="2"/>
  <c r="O336" i="2"/>
  <c r="O335" i="2"/>
  <c r="O334" i="2"/>
  <c r="O333" i="2"/>
  <c r="O332" i="2"/>
  <c r="O331" i="2"/>
  <c r="O330" i="2"/>
  <c r="O329" i="2"/>
  <c r="O328" i="2"/>
  <c r="O327" i="2"/>
  <c r="O326" i="2"/>
  <c r="O325" i="2"/>
  <c r="O324" i="2"/>
  <c r="O323" i="2"/>
  <c r="O322" i="2"/>
  <c r="O321" i="2"/>
  <c r="O320" i="2"/>
  <c r="O319" i="2"/>
  <c r="O318" i="2"/>
  <c r="O317" i="2"/>
  <c r="O316" i="2"/>
  <c r="O315" i="2"/>
  <c r="O314" i="2"/>
  <c r="O313" i="2"/>
  <c r="O312" i="2"/>
  <c r="O311" i="2"/>
  <c r="O310" i="2"/>
  <c r="O309" i="2"/>
  <c r="O308" i="2"/>
  <c r="O307" i="2"/>
  <c r="O306" i="2"/>
  <c r="O305" i="2"/>
  <c r="O304" i="2"/>
  <c r="O303" i="2"/>
  <c r="O302" i="2"/>
  <c r="O301" i="2"/>
  <c r="O300" i="2"/>
  <c r="O299" i="2"/>
  <c r="O298" i="2"/>
  <c r="O297" i="2"/>
  <c r="O296" i="2"/>
  <c r="O295" i="2"/>
  <c r="O294" i="2"/>
  <c r="O293" i="2"/>
  <c r="O292" i="2"/>
  <c r="O291" i="2"/>
  <c r="O290" i="2"/>
  <c r="O289" i="2"/>
  <c r="O288" i="2"/>
  <c r="O287" i="2"/>
  <c r="O286" i="2"/>
  <c r="O285" i="2"/>
  <c r="O284" i="2"/>
  <c r="O283" i="2"/>
  <c r="O282" i="2"/>
  <c r="O281" i="2"/>
  <c r="O280" i="2"/>
  <c r="O279" i="2"/>
  <c r="O278" i="2"/>
  <c r="O277" i="2"/>
  <c r="O276" i="2"/>
  <c r="O275" i="2"/>
  <c r="O274" i="2"/>
  <c r="O273" i="2"/>
  <c r="O272" i="2"/>
  <c r="O271" i="2"/>
  <c r="O270" i="2"/>
  <c r="O269" i="2"/>
  <c r="O268" i="2"/>
  <c r="O267" i="2"/>
  <c r="O266" i="2"/>
  <c r="O265" i="2"/>
  <c r="O264" i="2"/>
  <c r="O263" i="2"/>
  <c r="O262" i="2"/>
  <c r="O261" i="2"/>
  <c r="O260" i="2"/>
  <c r="O259" i="2"/>
  <c r="O258" i="2"/>
  <c r="O257" i="2"/>
  <c r="O256" i="2"/>
  <c r="O255" i="2"/>
  <c r="O254" i="2"/>
  <c r="O253" i="2"/>
  <c r="O252" i="2"/>
  <c r="O251" i="2"/>
  <c r="O250" i="2"/>
  <c r="O249" i="2"/>
  <c r="O248" i="2"/>
  <c r="O247" i="2"/>
  <c r="O246" i="2"/>
  <c r="O245" i="2"/>
  <c r="O244" i="2"/>
  <c r="O243" i="2"/>
  <c r="O242" i="2"/>
  <c r="O241" i="2"/>
  <c r="O240" i="2"/>
  <c r="O239" i="2"/>
  <c r="O238" i="2"/>
  <c r="O237" i="2"/>
  <c r="O236" i="2"/>
  <c r="O235" i="2"/>
  <c r="O234" i="2"/>
  <c r="O233" i="2"/>
  <c r="O232" i="2"/>
  <c r="O231" i="2"/>
  <c r="O230" i="2"/>
  <c r="O229" i="2"/>
  <c r="O228" i="2"/>
  <c r="O227" i="2"/>
  <c r="O226" i="2"/>
  <c r="O225" i="2"/>
  <c r="O224" i="2"/>
  <c r="O223" i="2"/>
  <c r="O222" i="2"/>
  <c r="O221" i="2"/>
  <c r="O220" i="2"/>
  <c r="O219" i="2"/>
  <c r="O218" i="2"/>
  <c r="O217" i="2"/>
  <c r="O216" i="2"/>
  <c r="O215" i="2"/>
  <c r="O214" i="2"/>
  <c r="O213" i="2"/>
  <c r="O212" i="2"/>
  <c r="O211" i="2"/>
  <c r="O210" i="2"/>
  <c r="O209" i="2"/>
  <c r="O208" i="2"/>
  <c r="O207" i="2"/>
  <c r="O206" i="2"/>
  <c r="O205" i="2"/>
  <c r="O204" i="2"/>
  <c r="O203" i="2"/>
  <c r="O202" i="2"/>
  <c r="O201" i="2"/>
  <c r="O200" i="2"/>
  <c r="O199" i="2"/>
  <c r="O198" i="2"/>
  <c r="O197" i="2"/>
  <c r="O196" i="2"/>
  <c r="O195" i="2"/>
  <c r="O194" i="2"/>
  <c r="O193" i="2"/>
  <c r="O192" i="2"/>
  <c r="O191" i="2"/>
  <c r="O190" i="2"/>
  <c r="O189" i="2"/>
  <c r="O188" i="2"/>
  <c r="O187" i="2"/>
  <c r="O186" i="2"/>
  <c r="O185" i="2"/>
  <c r="O184" i="2"/>
  <c r="O183" i="2"/>
  <c r="O182" i="2"/>
  <c r="O181" i="2"/>
  <c r="O180" i="2"/>
  <c r="O179" i="2"/>
  <c r="O178" i="2"/>
  <c r="O177" i="2"/>
  <c r="O176" i="2"/>
  <c r="O175" i="2"/>
  <c r="O174" i="2"/>
  <c r="O173" i="2"/>
  <c r="O172" i="2"/>
  <c r="O171" i="2"/>
  <c r="O170" i="2"/>
  <c r="O169" i="2"/>
  <c r="O168" i="2"/>
  <c r="O167" i="2"/>
  <c r="O166" i="2"/>
  <c r="O165" i="2"/>
  <c r="O164" i="2"/>
  <c r="O163" i="2"/>
  <c r="O162" i="2"/>
  <c r="O161" i="2"/>
  <c r="O160" i="2"/>
  <c r="O159" i="2"/>
  <c r="O158" i="2"/>
  <c r="O157" i="2"/>
  <c r="O156" i="2"/>
  <c r="O155" i="2"/>
  <c r="O154" i="2"/>
  <c r="O153" i="2"/>
  <c r="O152" i="2"/>
  <c r="O151" i="2"/>
  <c r="O150" i="2"/>
  <c r="O149" i="2"/>
  <c r="O148" i="2"/>
  <c r="O147" i="2"/>
  <c r="O146" i="2"/>
  <c r="O145" i="2"/>
  <c r="O144" i="2"/>
  <c r="O143" i="2"/>
  <c r="O142" i="2"/>
  <c r="O141" i="2"/>
  <c r="O140" i="2"/>
  <c r="O139" i="2"/>
  <c r="O138" i="2"/>
  <c r="O137" i="2"/>
  <c r="O136" i="2"/>
  <c r="O135" i="2"/>
  <c r="O134" i="2"/>
  <c r="O133" i="2"/>
  <c r="O132" i="2"/>
  <c r="O131" i="2"/>
  <c r="O130" i="2"/>
  <c r="O129" i="2"/>
  <c r="O128" i="2"/>
  <c r="O127" i="2"/>
  <c r="O126" i="2"/>
  <c r="O125" i="2"/>
  <c r="O124" i="2"/>
  <c r="O123" i="2"/>
  <c r="O122" i="2"/>
  <c r="O121" i="2"/>
  <c r="O120" i="2"/>
  <c r="O119" i="2"/>
  <c r="O118" i="2"/>
  <c r="O117" i="2"/>
  <c r="O116" i="2"/>
  <c r="O115" i="2"/>
  <c r="O114" i="2"/>
  <c r="O113" i="2"/>
  <c r="O112" i="2"/>
  <c r="O111" i="2"/>
  <c r="O110" i="2"/>
  <c r="O109" i="2"/>
  <c r="O108" i="2"/>
  <c r="O107" i="2"/>
  <c r="O106" i="2"/>
  <c r="O105" i="2"/>
  <c r="O104" i="2"/>
  <c r="O103" i="2"/>
  <c r="O102" i="2"/>
  <c r="O101" i="2"/>
  <c r="O100" i="2"/>
  <c r="O99" i="2"/>
  <c r="O98" i="2"/>
  <c r="O97" i="2"/>
  <c r="O96" i="2"/>
  <c r="O95" i="2"/>
  <c r="O94" i="2"/>
  <c r="O93" i="2"/>
  <c r="O92" i="2"/>
  <c r="O91" i="2"/>
  <c r="O90" i="2"/>
  <c r="O89" i="2"/>
  <c r="O88" i="2"/>
  <c r="O87" i="2"/>
  <c r="O86" i="2"/>
  <c r="O85" i="2"/>
  <c r="O84" i="2"/>
  <c r="O83" i="2"/>
  <c r="O82" i="2"/>
  <c r="O81" i="2"/>
  <c r="O80" i="2"/>
  <c r="O79" i="2"/>
  <c r="O78" i="2"/>
  <c r="O77" i="2"/>
  <c r="O76" i="2"/>
  <c r="O75" i="2"/>
  <c r="O74" i="2"/>
  <c r="O73" i="2"/>
  <c r="O72" i="2"/>
  <c r="O71" i="2"/>
  <c r="O70" i="2"/>
  <c r="O69" i="2"/>
  <c r="O68" i="2"/>
  <c r="O67" i="2"/>
  <c r="O66" i="2"/>
  <c r="O65" i="2"/>
  <c r="O64" i="2"/>
  <c r="O63" i="2"/>
  <c r="O62" i="2"/>
  <c r="O61" i="2"/>
  <c r="O60" i="2"/>
  <c r="O59" i="2"/>
  <c r="O58" i="2"/>
  <c r="O57" i="2"/>
  <c r="O56" i="2"/>
  <c r="O55" i="2"/>
  <c r="O54" i="2"/>
  <c r="O53" i="2"/>
  <c r="O52" i="2"/>
  <c r="O51" i="2"/>
  <c r="O50" i="2"/>
  <c r="O49" i="2"/>
  <c r="O48" i="2"/>
  <c r="O47" i="2"/>
  <c r="O46" i="2"/>
  <c r="O45" i="2"/>
  <c r="O44" i="2"/>
  <c r="O43" i="2"/>
  <c r="O42" i="2"/>
  <c r="O41" i="2"/>
  <c r="O40" i="2"/>
  <c r="O39" i="2"/>
  <c r="O38" i="2"/>
  <c r="O37" i="2"/>
  <c r="O36" i="2"/>
  <c r="O35" i="2"/>
  <c r="O34" i="2"/>
  <c r="O33" i="2"/>
  <c r="O32" i="2"/>
  <c r="O31" i="2"/>
  <c r="O30" i="2"/>
  <c r="O29" i="2"/>
  <c r="O28" i="2"/>
  <c r="O27" i="2"/>
  <c r="O26" i="2"/>
  <c r="O25" i="2"/>
  <c r="O24" i="2"/>
  <c r="O23" i="2"/>
  <c r="O22" i="2"/>
  <c r="O21" i="2"/>
  <c r="O20" i="2"/>
  <c r="O19" i="2"/>
  <c r="O18" i="2"/>
  <c r="O17" i="2"/>
  <c r="O16" i="2"/>
  <c r="O15" i="2"/>
  <c r="O14" i="2"/>
  <c r="O13" i="2"/>
  <c r="O12" i="2"/>
  <c r="O11" i="2"/>
  <c r="O10" i="2"/>
  <c r="O9" i="2"/>
  <c r="O8" i="2"/>
  <c r="O7" i="2"/>
  <c r="O6" i="2"/>
  <c r="O5" i="2"/>
  <c r="O4" i="2"/>
  <c r="O3" i="2"/>
  <c r="Q2" i="2"/>
  <c r="P2" i="2"/>
  <c r="O2" i="2"/>
  <c r="G123" i="7"/>
  <c r="G122" i="7"/>
  <c r="G121" i="7"/>
  <c r="G120" i="7"/>
  <c r="G119" i="7"/>
  <c r="G118" i="7"/>
  <c r="G117" i="7"/>
  <c r="G116" i="7"/>
  <c r="G115" i="7"/>
  <c r="G114" i="7"/>
  <c r="G113" i="7"/>
  <c r="G112" i="7"/>
  <c r="G111" i="7"/>
  <c r="G110" i="7"/>
  <c r="G109" i="7"/>
  <c r="G108" i="7"/>
  <c r="G107" i="7"/>
  <c r="G106" i="7"/>
  <c r="G105" i="7"/>
  <c r="G104" i="7"/>
  <c r="G103" i="7"/>
  <c r="G102" i="7"/>
  <c r="G101" i="7"/>
  <c r="G100" i="7"/>
  <c r="G99" i="7"/>
  <c r="G98" i="7"/>
  <c r="G97" i="7"/>
  <c r="G96" i="7"/>
  <c r="G95" i="7"/>
  <c r="G94" i="7"/>
  <c r="G93" i="7"/>
  <c r="G92" i="7"/>
  <c r="G91" i="7"/>
  <c r="G90" i="7"/>
  <c r="G89" i="7"/>
  <c r="G88" i="7"/>
  <c r="G87" i="7"/>
  <c r="G86" i="7"/>
  <c r="G85" i="7"/>
  <c r="G84" i="7"/>
  <c r="G83" i="7"/>
  <c r="G82" i="7"/>
  <c r="G81" i="7"/>
  <c r="G80" i="7"/>
  <c r="G79" i="7"/>
  <c r="G78" i="7"/>
  <c r="G77" i="7"/>
  <c r="G76" i="7"/>
  <c r="G75" i="7"/>
  <c r="G74" i="7"/>
  <c r="G73" i="7"/>
  <c r="G72" i="7"/>
  <c r="G71" i="7"/>
  <c r="G70" i="7"/>
  <c r="G69" i="7"/>
  <c r="G68" i="7"/>
  <c r="G67" i="7"/>
  <c r="G66" i="7"/>
  <c r="G65" i="7"/>
  <c r="G64" i="7"/>
  <c r="G63" i="7"/>
  <c r="G62" i="7"/>
  <c r="G61" i="7"/>
  <c r="G60" i="7"/>
  <c r="G59" i="7"/>
  <c r="G58" i="7"/>
  <c r="G57" i="7"/>
  <c r="G56" i="7"/>
  <c r="G55" i="7"/>
  <c r="G54" i="7"/>
  <c r="G53" i="7"/>
  <c r="G52" i="7"/>
  <c r="G51" i="7"/>
  <c r="G50" i="7"/>
  <c r="G49" i="7"/>
  <c r="G48" i="7"/>
  <c r="G47" i="7"/>
  <c r="G46" i="7"/>
  <c r="G45" i="7"/>
  <c r="G44" i="7"/>
  <c r="G43" i="7"/>
  <c r="G42" i="7"/>
  <c r="G41" i="7"/>
  <c r="G40" i="7"/>
  <c r="G39" i="7"/>
  <c r="G38" i="7"/>
  <c r="G37" i="7"/>
  <c r="G36" i="7"/>
  <c r="G35" i="7"/>
  <c r="G34" i="7"/>
  <c r="G33" i="7"/>
  <c r="G32" i="7"/>
  <c r="G31" i="7"/>
  <c r="G30" i="7"/>
  <c r="G29" i="7"/>
  <c r="G28" i="7"/>
  <c r="G27" i="7"/>
  <c r="G26" i="7"/>
  <c r="G25" i="7"/>
  <c r="G24" i="7"/>
  <c r="G23" i="7"/>
  <c r="G22" i="7"/>
  <c r="G21" i="7"/>
  <c r="G20" i="7"/>
  <c r="G19" i="7"/>
  <c r="G18" i="7"/>
  <c r="G17" i="7"/>
  <c r="G16" i="7"/>
  <c r="G15" i="7"/>
  <c r="G14" i="7"/>
  <c r="G13" i="7"/>
  <c r="G12" i="7"/>
  <c r="G11" i="7"/>
  <c r="G10" i="7"/>
  <c r="G9" i="7"/>
  <c r="G8" i="7"/>
  <c r="G7" i="7"/>
  <c r="G6" i="7"/>
  <c r="G5" i="7"/>
  <c r="G4" i="7"/>
  <c r="G3" i="7"/>
  <c r="G2" i="7"/>
  <c r="E3" i="7"/>
  <c r="E2" i="7"/>
  <c r="J430" i="3"/>
  <c r="J429" i="3"/>
  <c r="J428" i="3"/>
  <c r="J427" i="3"/>
  <c r="J426" i="3"/>
  <c r="J425" i="3"/>
  <c r="J424" i="3"/>
  <c r="J423" i="3"/>
  <c r="J422" i="3"/>
  <c r="J421" i="3"/>
  <c r="J420" i="3"/>
  <c r="J419" i="3"/>
  <c r="J418" i="3"/>
  <c r="J417" i="3"/>
  <c r="J416" i="3"/>
  <c r="J415" i="3"/>
  <c r="A313" i="2" s="1"/>
  <c r="J414" i="3"/>
  <c r="J413" i="3"/>
  <c r="J412" i="3"/>
  <c r="J411" i="3"/>
  <c r="J410" i="3"/>
  <c r="J409" i="3"/>
  <c r="A307" i="4" s="1"/>
  <c r="G307" i="4" s="1"/>
  <c r="H307" i="4" s="1"/>
  <c r="J408" i="3"/>
  <c r="J407" i="3"/>
  <c r="J406" i="3"/>
  <c r="J405" i="3"/>
  <c r="A334" i="2" s="1"/>
  <c r="J404" i="3"/>
  <c r="J403" i="3"/>
  <c r="J402" i="3"/>
  <c r="J401" i="3"/>
  <c r="J400" i="3"/>
  <c r="J399" i="3"/>
  <c r="J398" i="3"/>
  <c r="J397" i="3"/>
  <c r="J396" i="3"/>
  <c r="J395" i="3"/>
  <c r="J394" i="3"/>
  <c r="J393" i="3"/>
  <c r="J392" i="3"/>
  <c r="J391" i="3"/>
  <c r="J390" i="3"/>
  <c r="J389" i="3"/>
  <c r="J388" i="3"/>
  <c r="J387" i="3"/>
  <c r="J386" i="3"/>
  <c r="J385" i="3"/>
  <c r="J384" i="3"/>
  <c r="J383" i="3"/>
  <c r="J382" i="3"/>
  <c r="J381" i="3"/>
  <c r="J380" i="3"/>
  <c r="J379" i="3"/>
  <c r="J378" i="3"/>
  <c r="J377" i="3"/>
  <c r="J376" i="3"/>
  <c r="J375" i="3"/>
  <c r="J374" i="3"/>
  <c r="J373" i="3"/>
  <c r="J372" i="3"/>
  <c r="J371" i="3"/>
  <c r="J370" i="3"/>
  <c r="J369" i="3"/>
  <c r="J368" i="3"/>
  <c r="J367" i="3"/>
  <c r="J366" i="3"/>
  <c r="J365" i="3"/>
  <c r="J364" i="3"/>
  <c r="J363" i="3"/>
  <c r="J362" i="3"/>
  <c r="J361" i="3"/>
  <c r="J360" i="3"/>
  <c r="J359" i="3"/>
  <c r="J358" i="3"/>
  <c r="J357" i="3"/>
  <c r="J356" i="3"/>
  <c r="J355" i="3"/>
  <c r="J354" i="3"/>
  <c r="J353" i="3"/>
  <c r="J352" i="3"/>
  <c r="J351" i="3"/>
  <c r="J350" i="3"/>
  <c r="J349" i="3"/>
  <c r="J348" i="3"/>
  <c r="J347" i="3"/>
  <c r="J346" i="3"/>
  <c r="J345" i="3"/>
  <c r="J344" i="3"/>
  <c r="J343" i="3"/>
  <c r="J342" i="3"/>
  <c r="J341" i="3"/>
  <c r="J340" i="3"/>
  <c r="J339" i="3"/>
  <c r="J338" i="3"/>
  <c r="J337" i="3"/>
  <c r="J336" i="3"/>
  <c r="J335" i="3"/>
  <c r="J334" i="3"/>
  <c r="J333" i="3"/>
  <c r="J332" i="3"/>
  <c r="J331" i="3"/>
  <c r="J330" i="3"/>
  <c r="J329" i="3"/>
  <c r="J328" i="3"/>
  <c r="J327" i="3"/>
  <c r="J326" i="3"/>
  <c r="J325" i="3"/>
  <c r="J324" i="3"/>
  <c r="J323" i="3"/>
  <c r="J322" i="3"/>
  <c r="J321" i="3"/>
  <c r="J320" i="3"/>
  <c r="A244" i="2" s="1"/>
  <c r="J319" i="3"/>
  <c r="J318" i="3"/>
  <c r="J317" i="3"/>
  <c r="J316" i="3"/>
  <c r="J315" i="3"/>
  <c r="J314" i="3"/>
  <c r="J313" i="3"/>
  <c r="J312" i="3"/>
  <c r="J311" i="3"/>
  <c r="J310" i="3"/>
  <c r="J309" i="3"/>
  <c r="A302" i="2"/>
  <c r="J308" i="3"/>
  <c r="J307" i="3"/>
  <c r="J306" i="3"/>
  <c r="J305" i="3"/>
  <c r="A299" i="2"/>
  <c r="J304" i="3"/>
  <c r="J303" i="3"/>
  <c r="J302" i="3"/>
  <c r="J301" i="3"/>
  <c r="J300" i="3"/>
  <c r="J299" i="3"/>
  <c r="J298" i="3"/>
  <c r="J297" i="3"/>
  <c r="J296" i="3"/>
  <c r="J295" i="3"/>
  <c r="J294" i="3"/>
  <c r="J293" i="3"/>
  <c r="J292" i="3"/>
  <c r="J291" i="3"/>
  <c r="J290" i="3"/>
  <c r="J289" i="3"/>
  <c r="J288" i="3"/>
  <c r="J287" i="3"/>
  <c r="J286" i="3"/>
  <c r="J285" i="3"/>
  <c r="J284" i="3"/>
  <c r="J283" i="3"/>
  <c r="J282" i="3"/>
  <c r="J281" i="3"/>
  <c r="J280" i="3"/>
  <c r="J279" i="3"/>
  <c r="J278" i="3"/>
  <c r="J277" i="3"/>
  <c r="J276" i="3"/>
  <c r="J275" i="3"/>
  <c r="J274" i="3"/>
  <c r="J273" i="3"/>
  <c r="J272" i="3"/>
  <c r="J271" i="3"/>
  <c r="J270" i="3"/>
  <c r="J269" i="3"/>
  <c r="J268" i="3"/>
  <c r="J267" i="3"/>
  <c r="J266" i="3"/>
  <c r="J265" i="3"/>
  <c r="J264" i="3"/>
  <c r="J263" i="3"/>
  <c r="J262" i="3"/>
  <c r="J261" i="3"/>
  <c r="J260" i="3"/>
  <c r="J259" i="3"/>
  <c r="J258" i="3"/>
  <c r="J257" i="3"/>
  <c r="J256" i="3"/>
  <c r="J255" i="3"/>
  <c r="J254" i="3"/>
  <c r="J253" i="3"/>
  <c r="J252" i="3"/>
  <c r="J251" i="3"/>
  <c r="J250" i="3"/>
  <c r="J249" i="3"/>
  <c r="A84" i="4" s="1"/>
  <c r="G84" i="4" s="1"/>
  <c r="H84" i="4" s="1"/>
  <c r="J248" i="3"/>
  <c r="J247" i="3"/>
  <c r="J246" i="3"/>
  <c r="J245" i="3"/>
  <c r="J244" i="3"/>
  <c r="J243" i="3"/>
  <c r="J242" i="3"/>
  <c r="J241" i="3"/>
  <c r="J240" i="3"/>
  <c r="J239" i="3"/>
  <c r="J238" i="3"/>
  <c r="J237" i="3"/>
  <c r="J236" i="3"/>
  <c r="J235" i="3"/>
  <c r="J234" i="3"/>
  <c r="J233" i="3"/>
  <c r="J232" i="3"/>
  <c r="J231" i="3"/>
  <c r="J230" i="3"/>
  <c r="J229" i="3"/>
  <c r="J228" i="3"/>
  <c r="J227" i="3"/>
  <c r="J226" i="3"/>
  <c r="J225" i="3"/>
  <c r="J224" i="3"/>
  <c r="J223" i="3"/>
  <c r="J222" i="3"/>
  <c r="J221" i="3"/>
  <c r="J220" i="3"/>
  <c r="J219" i="3"/>
  <c r="J218" i="3"/>
  <c r="J217" i="3"/>
  <c r="J216" i="3"/>
  <c r="J215" i="3"/>
  <c r="J214" i="3"/>
  <c r="J213" i="3"/>
  <c r="J212" i="3"/>
  <c r="J211" i="3"/>
  <c r="J210" i="3"/>
  <c r="J209" i="3"/>
  <c r="J208" i="3"/>
  <c r="J207" i="3"/>
  <c r="J206" i="3"/>
  <c r="J205" i="3"/>
  <c r="J204" i="3"/>
  <c r="J203" i="3"/>
  <c r="J202" i="3"/>
  <c r="J201" i="3"/>
  <c r="J200" i="3"/>
  <c r="J199" i="3"/>
  <c r="J198" i="3"/>
  <c r="J197" i="3"/>
  <c r="J196" i="3"/>
  <c r="J195" i="3"/>
  <c r="J194" i="3"/>
  <c r="J193" i="3"/>
  <c r="J192" i="3"/>
  <c r="J191" i="3"/>
  <c r="J190" i="3"/>
  <c r="J189" i="3"/>
  <c r="J188" i="3"/>
  <c r="J187" i="3"/>
  <c r="J186" i="3"/>
  <c r="J185" i="3"/>
  <c r="J184" i="3"/>
  <c r="J183" i="3"/>
  <c r="J182" i="3"/>
  <c r="J181" i="3"/>
  <c r="J180" i="3"/>
  <c r="J179" i="3"/>
  <c r="J178" i="3"/>
  <c r="J177" i="3"/>
  <c r="A286" i="4" s="1"/>
  <c r="G286" i="4" s="1"/>
  <c r="H286" i="4" s="1"/>
  <c r="J176" i="3"/>
  <c r="J175" i="3"/>
  <c r="J174" i="3"/>
  <c r="J173" i="3"/>
  <c r="J172" i="3"/>
  <c r="J171" i="3"/>
  <c r="J170" i="3"/>
  <c r="J169" i="3"/>
  <c r="J168" i="3"/>
  <c r="J167" i="3"/>
  <c r="J166" i="3"/>
  <c r="J165" i="3"/>
  <c r="J164" i="3"/>
  <c r="J163" i="3"/>
  <c r="J162" i="3"/>
  <c r="J161" i="3"/>
  <c r="J160" i="3"/>
  <c r="J159" i="3"/>
  <c r="J158" i="3"/>
  <c r="J157" i="3"/>
  <c r="J156" i="3"/>
  <c r="J155" i="3"/>
  <c r="J154" i="3"/>
  <c r="J153" i="3"/>
  <c r="J152" i="3"/>
  <c r="J151" i="3"/>
  <c r="J150" i="3"/>
  <c r="J149" i="3"/>
  <c r="J148" i="3"/>
  <c r="J147" i="3"/>
  <c r="J146" i="3"/>
  <c r="J145" i="3"/>
  <c r="J144" i="3"/>
  <c r="J143" i="3"/>
  <c r="J142" i="3"/>
  <c r="J141" i="3"/>
  <c r="J140" i="3"/>
  <c r="J139" i="3"/>
  <c r="J138" i="3"/>
  <c r="J137" i="3"/>
  <c r="J136" i="3"/>
  <c r="J135" i="3"/>
  <c r="J134" i="3"/>
  <c r="J133" i="3"/>
  <c r="J132" i="3"/>
  <c r="J131" i="3"/>
  <c r="J130" i="3"/>
  <c r="J129" i="3"/>
  <c r="A388" i="4"/>
  <c r="G388" i="4" s="1"/>
  <c r="H388" i="4" s="1"/>
  <c r="J128" i="3"/>
  <c r="J127" i="3"/>
  <c r="J126" i="3"/>
  <c r="J125" i="3"/>
  <c r="J124" i="3"/>
  <c r="J123" i="3"/>
  <c r="J122" i="3"/>
  <c r="J121" i="3"/>
  <c r="J120" i="3"/>
  <c r="J119" i="3"/>
  <c r="J118" i="3"/>
  <c r="J117" i="3"/>
  <c r="J116" i="3"/>
  <c r="J115" i="3"/>
  <c r="J114" i="3"/>
  <c r="J113" i="3"/>
  <c r="J112" i="3"/>
  <c r="J111" i="3"/>
  <c r="J110" i="3"/>
  <c r="J109" i="3"/>
  <c r="J108" i="3"/>
  <c r="J107" i="3"/>
  <c r="J106" i="3"/>
  <c r="J105" i="3"/>
  <c r="J104" i="3"/>
  <c r="J103" i="3"/>
  <c r="J102" i="3"/>
  <c r="J101" i="3"/>
  <c r="J100" i="3"/>
  <c r="J99" i="3"/>
  <c r="J98" i="3"/>
  <c r="J97" i="3"/>
  <c r="J96" i="3"/>
  <c r="J95" i="3"/>
  <c r="J94" i="3"/>
  <c r="J93" i="3"/>
  <c r="J92" i="3"/>
  <c r="J91" i="3"/>
  <c r="J90" i="3"/>
  <c r="J89" i="3"/>
  <c r="J88" i="3"/>
  <c r="J87" i="3"/>
  <c r="J86" i="3"/>
  <c r="J85" i="3"/>
  <c r="J84" i="3"/>
  <c r="J83" i="3"/>
  <c r="J82" i="3"/>
  <c r="J81" i="3"/>
  <c r="J80" i="3"/>
  <c r="J79" i="3"/>
  <c r="J78" i="3"/>
  <c r="J77" i="3"/>
  <c r="J76" i="3"/>
  <c r="J75" i="3"/>
  <c r="J74" i="3"/>
  <c r="J73" i="3"/>
  <c r="J72" i="3"/>
  <c r="J71" i="3"/>
  <c r="J70" i="3"/>
  <c r="J69" i="3"/>
  <c r="J68" i="3"/>
  <c r="J67" i="3"/>
  <c r="J66" i="3"/>
  <c r="J65" i="3"/>
  <c r="J64" i="3"/>
  <c r="J63" i="3"/>
  <c r="J62" i="3"/>
  <c r="J61" i="3"/>
  <c r="J60" i="3"/>
  <c r="J59" i="3"/>
  <c r="J58" i="3"/>
  <c r="J57" i="3"/>
  <c r="J56" i="3"/>
  <c r="J55" i="3"/>
  <c r="J54" i="3"/>
  <c r="J53" i="3"/>
  <c r="J52" i="3"/>
  <c r="J51" i="3"/>
  <c r="J50" i="3"/>
  <c r="J49" i="3"/>
  <c r="A321" i="4" s="1"/>
  <c r="G321" i="4" s="1"/>
  <c r="H321" i="4" s="1"/>
  <c r="J48" i="3"/>
  <c r="J47" i="3"/>
  <c r="J46" i="3"/>
  <c r="J45" i="3"/>
  <c r="J44" i="3"/>
  <c r="J43" i="3"/>
  <c r="J42" i="3"/>
  <c r="J41" i="3"/>
  <c r="J40" i="3"/>
  <c r="J39" i="3"/>
  <c r="J38" i="3"/>
  <c r="J37" i="3"/>
  <c r="J36" i="3"/>
  <c r="J35" i="3"/>
  <c r="J34" i="3"/>
  <c r="J33" i="3"/>
  <c r="J32" i="3"/>
  <c r="J31" i="3"/>
  <c r="J30" i="3"/>
  <c r="J29" i="3"/>
  <c r="J28" i="3"/>
  <c r="J27" i="3"/>
  <c r="J26" i="3"/>
  <c r="J25" i="3"/>
  <c r="J24" i="3"/>
  <c r="J23" i="3"/>
  <c r="J22" i="3"/>
  <c r="J21" i="3"/>
  <c r="J20" i="3"/>
  <c r="A8" i="2" s="1"/>
  <c r="J19" i="3"/>
  <c r="J18" i="3"/>
  <c r="J17" i="3"/>
  <c r="J16" i="3"/>
  <c r="J15" i="3"/>
  <c r="J14" i="3"/>
  <c r="J13" i="3"/>
  <c r="J12" i="3"/>
  <c r="J11" i="3"/>
  <c r="J10" i="3"/>
  <c r="J9" i="3"/>
  <c r="J8" i="3"/>
  <c r="J7" i="3"/>
  <c r="J6" i="3"/>
  <c r="J5" i="3"/>
  <c r="J4" i="3"/>
  <c r="J3" i="3"/>
  <c r="J2" i="3"/>
  <c r="J345" i="2"/>
  <c r="I345" i="2"/>
  <c r="H345" i="2"/>
  <c r="J344" i="2"/>
  <c r="I344" i="2"/>
  <c r="H344" i="2"/>
  <c r="J343" i="2"/>
  <c r="I343" i="2"/>
  <c r="H343" i="2"/>
  <c r="J342" i="2"/>
  <c r="I342" i="2"/>
  <c r="H342" i="2"/>
  <c r="J341" i="2"/>
  <c r="I341" i="2"/>
  <c r="H341" i="2"/>
  <c r="J340" i="2"/>
  <c r="I340" i="2"/>
  <c r="H340" i="2"/>
  <c r="J339" i="2"/>
  <c r="I339" i="2"/>
  <c r="H339" i="2"/>
  <c r="J338" i="2"/>
  <c r="I338" i="2"/>
  <c r="H338" i="2"/>
  <c r="J337" i="2"/>
  <c r="I337" i="2"/>
  <c r="H337" i="2"/>
  <c r="J336" i="2"/>
  <c r="I336" i="2"/>
  <c r="H336" i="2"/>
  <c r="J335" i="2"/>
  <c r="I335" i="2"/>
  <c r="H335" i="2"/>
  <c r="J334" i="2"/>
  <c r="I334" i="2"/>
  <c r="H334" i="2"/>
  <c r="J333" i="2"/>
  <c r="I333" i="2"/>
  <c r="H333" i="2"/>
  <c r="J332" i="2"/>
  <c r="I332" i="2"/>
  <c r="H332" i="2"/>
  <c r="J331" i="2"/>
  <c r="I331" i="2"/>
  <c r="H331" i="2"/>
  <c r="J330" i="2"/>
  <c r="I330" i="2"/>
  <c r="H330" i="2"/>
  <c r="J329" i="2"/>
  <c r="I329" i="2"/>
  <c r="H329" i="2"/>
  <c r="J328" i="2"/>
  <c r="I328" i="2"/>
  <c r="H328" i="2"/>
  <c r="J327" i="2"/>
  <c r="I327" i="2"/>
  <c r="H327" i="2"/>
  <c r="J326" i="2"/>
  <c r="I326" i="2"/>
  <c r="H326" i="2"/>
  <c r="J325" i="2"/>
  <c r="I325" i="2"/>
  <c r="H325" i="2"/>
  <c r="J324" i="2"/>
  <c r="I324" i="2"/>
  <c r="H324" i="2"/>
  <c r="J323" i="2"/>
  <c r="I323" i="2"/>
  <c r="H323" i="2"/>
  <c r="J322" i="2"/>
  <c r="I322" i="2"/>
  <c r="H322" i="2"/>
  <c r="J321" i="2"/>
  <c r="I321" i="2"/>
  <c r="H321" i="2"/>
  <c r="J320" i="2"/>
  <c r="I320" i="2"/>
  <c r="H320" i="2"/>
  <c r="J319" i="2"/>
  <c r="I319" i="2"/>
  <c r="H319" i="2"/>
  <c r="J318" i="2"/>
  <c r="I318" i="2"/>
  <c r="H318" i="2"/>
  <c r="J317" i="2"/>
  <c r="I317" i="2"/>
  <c r="H317" i="2"/>
  <c r="J316" i="2"/>
  <c r="I316" i="2"/>
  <c r="H316" i="2"/>
  <c r="J315" i="2"/>
  <c r="I315" i="2"/>
  <c r="H315" i="2"/>
  <c r="J314" i="2"/>
  <c r="I314" i="2"/>
  <c r="H314" i="2"/>
  <c r="J313" i="2"/>
  <c r="I313" i="2"/>
  <c r="H313" i="2"/>
  <c r="J312" i="2"/>
  <c r="I312" i="2"/>
  <c r="H312" i="2"/>
  <c r="J311" i="2"/>
  <c r="I311" i="2"/>
  <c r="H311" i="2"/>
  <c r="J310" i="2"/>
  <c r="I310" i="2"/>
  <c r="H310" i="2"/>
  <c r="J309" i="2"/>
  <c r="I309" i="2"/>
  <c r="H309" i="2"/>
  <c r="J308" i="2"/>
  <c r="I308" i="2"/>
  <c r="H308" i="2"/>
  <c r="J307" i="2"/>
  <c r="I307" i="2"/>
  <c r="H307" i="2"/>
  <c r="J306" i="2"/>
  <c r="I306" i="2"/>
  <c r="H306" i="2"/>
  <c r="J305" i="2"/>
  <c r="I305" i="2"/>
  <c r="H305" i="2"/>
  <c r="J304" i="2"/>
  <c r="I304" i="2"/>
  <c r="H304" i="2"/>
  <c r="J303" i="2"/>
  <c r="I303" i="2"/>
  <c r="H303" i="2"/>
  <c r="J302" i="2"/>
  <c r="I302" i="2"/>
  <c r="H302" i="2"/>
  <c r="J301" i="2"/>
  <c r="I301" i="2"/>
  <c r="H301" i="2"/>
  <c r="J300" i="2"/>
  <c r="I300" i="2"/>
  <c r="H300" i="2"/>
  <c r="J299" i="2"/>
  <c r="I299" i="2"/>
  <c r="H299" i="2"/>
  <c r="J298" i="2"/>
  <c r="I298" i="2"/>
  <c r="H298" i="2"/>
  <c r="J297" i="2"/>
  <c r="I297" i="2"/>
  <c r="H297" i="2"/>
  <c r="J296" i="2"/>
  <c r="I296" i="2"/>
  <c r="H296" i="2"/>
  <c r="J295" i="2"/>
  <c r="I295" i="2"/>
  <c r="H295" i="2"/>
  <c r="J294" i="2"/>
  <c r="I294" i="2"/>
  <c r="H294" i="2"/>
  <c r="J293" i="2"/>
  <c r="I293" i="2"/>
  <c r="H293" i="2"/>
  <c r="J292" i="2"/>
  <c r="I292" i="2"/>
  <c r="H292" i="2"/>
  <c r="J291" i="2"/>
  <c r="I291" i="2"/>
  <c r="H291" i="2"/>
  <c r="J290" i="2"/>
  <c r="I290" i="2"/>
  <c r="H290" i="2"/>
  <c r="J289" i="2"/>
  <c r="I289" i="2"/>
  <c r="H289" i="2"/>
  <c r="J288" i="2"/>
  <c r="I288" i="2"/>
  <c r="H288" i="2"/>
  <c r="J287" i="2"/>
  <c r="I287" i="2"/>
  <c r="H287" i="2"/>
  <c r="J286" i="2"/>
  <c r="I286" i="2"/>
  <c r="H286" i="2"/>
  <c r="J285" i="2"/>
  <c r="I285" i="2"/>
  <c r="H285" i="2"/>
  <c r="J284" i="2"/>
  <c r="I284" i="2"/>
  <c r="H284" i="2"/>
  <c r="J283" i="2"/>
  <c r="I283" i="2"/>
  <c r="H283" i="2"/>
  <c r="J282" i="2"/>
  <c r="I282" i="2"/>
  <c r="H282" i="2"/>
  <c r="J281" i="2"/>
  <c r="I281" i="2"/>
  <c r="H281" i="2"/>
  <c r="J280" i="2"/>
  <c r="I280" i="2"/>
  <c r="H280" i="2"/>
  <c r="J279" i="2"/>
  <c r="I279" i="2"/>
  <c r="H279" i="2"/>
  <c r="J278" i="2"/>
  <c r="I278" i="2"/>
  <c r="H278" i="2"/>
  <c r="J277" i="2"/>
  <c r="I277" i="2"/>
  <c r="H277" i="2"/>
  <c r="J276" i="2"/>
  <c r="I276" i="2"/>
  <c r="H276" i="2"/>
  <c r="J275" i="2"/>
  <c r="I275" i="2"/>
  <c r="H275" i="2"/>
  <c r="J274" i="2"/>
  <c r="I274" i="2"/>
  <c r="H274" i="2"/>
  <c r="J273" i="2"/>
  <c r="I273" i="2"/>
  <c r="H273" i="2"/>
  <c r="J272" i="2"/>
  <c r="I272" i="2"/>
  <c r="H272" i="2"/>
  <c r="J271" i="2"/>
  <c r="I271" i="2"/>
  <c r="H271" i="2"/>
  <c r="J270" i="2"/>
  <c r="I270" i="2"/>
  <c r="H270" i="2"/>
  <c r="J269" i="2"/>
  <c r="I269" i="2"/>
  <c r="H269" i="2"/>
  <c r="J268" i="2"/>
  <c r="I268" i="2"/>
  <c r="H268" i="2"/>
  <c r="J267" i="2"/>
  <c r="I267" i="2"/>
  <c r="H267" i="2"/>
  <c r="J266" i="2"/>
  <c r="I266" i="2"/>
  <c r="H266" i="2"/>
  <c r="J265" i="2"/>
  <c r="I265" i="2"/>
  <c r="H265" i="2"/>
  <c r="J264" i="2"/>
  <c r="I264" i="2"/>
  <c r="H264" i="2"/>
  <c r="J263" i="2"/>
  <c r="I263" i="2"/>
  <c r="H263" i="2"/>
  <c r="J262" i="2"/>
  <c r="I262" i="2"/>
  <c r="H262" i="2"/>
  <c r="J261" i="2"/>
  <c r="I261" i="2"/>
  <c r="H261" i="2"/>
  <c r="J260" i="2"/>
  <c r="I260" i="2"/>
  <c r="H260" i="2"/>
  <c r="J259" i="2"/>
  <c r="I259" i="2"/>
  <c r="H259" i="2"/>
  <c r="J258" i="2"/>
  <c r="I258" i="2"/>
  <c r="H258" i="2"/>
  <c r="J257" i="2"/>
  <c r="I257" i="2"/>
  <c r="H257" i="2"/>
  <c r="J256" i="2"/>
  <c r="I256" i="2"/>
  <c r="H256" i="2"/>
  <c r="J255" i="2"/>
  <c r="I255" i="2"/>
  <c r="H255" i="2"/>
  <c r="J254" i="2"/>
  <c r="I254" i="2"/>
  <c r="H254" i="2"/>
  <c r="J253" i="2"/>
  <c r="I253" i="2"/>
  <c r="H253" i="2"/>
  <c r="J252" i="2"/>
  <c r="I252" i="2"/>
  <c r="H252" i="2"/>
  <c r="J251" i="2"/>
  <c r="I251" i="2"/>
  <c r="H251" i="2"/>
  <c r="J250" i="2"/>
  <c r="I250" i="2"/>
  <c r="H250" i="2"/>
  <c r="J249" i="2"/>
  <c r="I249" i="2"/>
  <c r="H249" i="2"/>
  <c r="J248" i="2"/>
  <c r="I248" i="2"/>
  <c r="H248" i="2"/>
  <c r="J247" i="2"/>
  <c r="I247" i="2"/>
  <c r="H247" i="2"/>
  <c r="J246" i="2"/>
  <c r="I246" i="2"/>
  <c r="H246" i="2"/>
  <c r="J245" i="2"/>
  <c r="I245" i="2"/>
  <c r="H245" i="2"/>
  <c r="J244" i="2"/>
  <c r="I244" i="2"/>
  <c r="H244" i="2"/>
  <c r="J243" i="2"/>
  <c r="I243" i="2"/>
  <c r="H243" i="2"/>
  <c r="J242" i="2"/>
  <c r="I242" i="2"/>
  <c r="H242" i="2"/>
  <c r="J241" i="2"/>
  <c r="I241" i="2"/>
  <c r="H241" i="2"/>
  <c r="J240" i="2"/>
  <c r="I240" i="2"/>
  <c r="H240" i="2"/>
  <c r="J239" i="2"/>
  <c r="I239" i="2"/>
  <c r="H239" i="2"/>
  <c r="J238" i="2"/>
  <c r="I238" i="2"/>
  <c r="H238" i="2"/>
  <c r="J237" i="2"/>
  <c r="I237" i="2"/>
  <c r="H237" i="2"/>
  <c r="J236" i="2"/>
  <c r="I236" i="2"/>
  <c r="H236" i="2"/>
  <c r="J235" i="2"/>
  <c r="I235" i="2"/>
  <c r="H235" i="2"/>
  <c r="J234" i="2"/>
  <c r="I234" i="2"/>
  <c r="H234" i="2"/>
  <c r="J233" i="2"/>
  <c r="I233" i="2"/>
  <c r="H233" i="2"/>
  <c r="J232" i="2"/>
  <c r="I232" i="2"/>
  <c r="H232" i="2"/>
  <c r="J231" i="2"/>
  <c r="I231" i="2"/>
  <c r="H231" i="2"/>
  <c r="J230" i="2"/>
  <c r="I230" i="2"/>
  <c r="H230" i="2"/>
  <c r="J229" i="2"/>
  <c r="I229" i="2"/>
  <c r="H229" i="2"/>
  <c r="J228" i="2"/>
  <c r="I228" i="2"/>
  <c r="H228" i="2"/>
  <c r="J227" i="2"/>
  <c r="I227" i="2"/>
  <c r="H227" i="2"/>
  <c r="J226" i="2"/>
  <c r="I226" i="2"/>
  <c r="H226" i="2"/>
  <c r="J225" i="2"/>
  <c r="I225" i="2"/>
  <c r="H225" i="2"/>
  <c r="J224" i="2"/>
  <c r="I224" i="2"/>
  <c r="H224" i="2"/>
  <c r="J223" i="2"/>
  <c r="I223" i="2"/>
  <c r="H223" i="2"/>
  <c r="J222" i="2"/>
  <c r="I222" i="2"/>
  <c r="H222" i="2"/>
  <c r="J221" i="2"/>
  <c r="I221" i="2"/>
  <c r="H221" i="2"/>
  <c r="J220" i="2"/>
  <c r="I220" i="2"/>
  <c r="H220" i="2"/>
  <c r="J219" i="2"/>
  <c r="I219" i="2"/>
  <c r="H219" i="2"/>
  <c r="J218" i="2"/>
  <c r="I218" i="2"/>
  <c r="H218" i="2"/>
  <c r="J217" i="2"/>
  <c r="I217" i="2"/>
  <c r="H217" i="2"/>
  <c r="J216" i="2"/>
  <c r="I216" i="2"/>
  <c r="H216" i="2"/>
  <c r="J215" i="2"/>
  <c r="I215" i="2"/>
  <c r="H215" i="2"/>
  <c r="J214" i="2"/>
  <c r="I214" i="2"/>
  <c r="H214" i="2"/>
  <c r="J213" i="2"/>
  <c r="I213" i="2"/>
  <c r="H213" i="2"/>
  <c r="J212" i="2"/>
  <c r="I212" i="2"/>
  <c r="H212" i="2"/>
  <c r="J211" i="2"/>
  <c r="I211" i="2"/>
  <c r="H211" i="2"/>
  <c r="J210" i="2"/>
  <c r="I210" i="2"/>
  <c r="H210" i="2"/>
  <c r="J209" i="2"/>
  <c r="I209" i="2"/>
  <c r="H209" i="2"/>
  <c r="J208" i="2"/>
  <c r="I208" i="2"/>
  <c r="H208" i="2"/>
  <c r="J207" i="2"/>
  <c r="I207" i="2"/>
  <c r="H207" i="2"/>
  <c r="J206" i="2"/>
  <c r="I206" i="2"/>
  <c r="H206" i="2"/>
  <c r="J205" i="2"/>
  <c r="I205" i="2"/>
  <c r="H205" i="2"/>
  <c r="J204" i="2"/>
  <c r="I204" i="2"/>
  <c r="H204" i="2"/>
  <c r="J203" i="2"/>
  <c r="I203" i="2"/>
  <c r="H203" i="2"/>
  <c r="J202" i="2"/>
  <c r="I202" i="2"/>
  <c r="H202" i="2"/>
  <c r="J201" i="2"/>
  <c r="I201" i="2"/>
  <c r="H201" i="2"/>
  <c r="J200" i="2"/>
  <c r="I200" i="2"/>
  <c r="H200" i="2"/>
  <c r="J199" i="2"/>
  <c r="I199" i="2"/>
  <c r="H199" i="2"/>
  <c r="J198" i="2"/>
  <c r="I198" i="2"/>
  <c r="H198" i="2"/>
  <c r="J197" i="2"/>
  <c r="I197" i="2"/>
  <c r="H197" i="2"/>
  <c r="J196" i="2"/>
  <c r="I196" i="2"/>
  <c r="H196" i="2"/>
  <c r="J195" i="2"/>
  <c r="I195" i="2"/>
  <c r="H195" i="2"/>
  <c r="J194" i="2"/>
  <c r="I194" i="2"/>
  <c r="H194" i="2"/>
  <c r="J193" i="2"/>
  <c r="I193" i="2"/>
  <c r="H193" i="2"/>
  <c r="J192" i="2"/>
  <c r="I192" i="2"/>
  <c r="H192" i="2"/>
  <c r="J191" i="2"/>
  <c r="I191" i="2"/>
  <c r="H191" i="2"/>
  <c r="J190" i="2"/>
  <c r="I190" i="2"/>
  <c r="H190" i="2"/>
  <c r="J189" i="2"/>
  <c r="I189" i="2"/>
  <c r="H189" i="2"/>
  <c r="J188" i="2"/>
  <c r="I188" i="2"/>
  <c r="H188" i="2"/>
  <c r="J187" i="2"/>
  <c r="I187" i="2"/>
  <c r="H187" i="2"/>
  <c r="J186" i="2"/>
  <c r="I186" i="2"/>
  <c r="H186" i="2"/>
  <c r="J185" i="2"/>
  <c r="I185" i="2"/>
  <c r="H185" i="2"/>
  <c r="J184" i="2"/>
  <c r="I184" i="2"/>
  <c r="H184" i="2"/>
  <c r="J183" i="2"/>
  <c r="I183" i="2"/>
  <c r="H183" i="2"/>
  <c r="J182" i="2"/>
  <c r="I182" i="2"/>
  <c r="H182" i="2"/>
  <c r="J181" i="2"/>
  <c r="I181" i="2"/>
  <c r="H181" i="2"/>
  <c r="J180" i="2"/>
  <c r="I180" i="2"/>
  <c r="H180" i="2"/>
  <c r="J179" i="2"/>
  <c r="I179" i="2"/>
  <c r="H179" i="2"/>
  <c r="J178" i="2"/>
  <c r="I178" i="2"/>
  <c r="H178" i="2"/>
  <c r="J177" i="2"/>
  <c r="I177" i="2"/>
  <c r="H177" i="2"/>
  <c r="J176" i="2"/>
  <c r="I176" i="2"/>
  <c r="H176" i="2"/>
  <c r="J175" i="2"/>
  <c r="I175" i="2"/>
  <c r="H175" i="2"/>
  <c r="J174" i="2"/>
  <c r="I174" i="2"/>
  <c r="H174" i="2"/>
  <c r="J173" i="2"/>
  <c r="I173" i="2"/>
  <c r="H173" i="2"/>
  <c r="J172" i="2"/>
  <c r="I172" i="2"/>
  <c r="H172" i="2"/>
  <c r="J171" i="2"/>
  <c r="I171" i="2"/>
  <c r="H171" i="2"/>
  <c r="J170" i="2"/>
  <c r="I170" i="2"/>
  <c r="H170" i="2"/>
  <c r="J169" i="2"/>
  <c r="I169" i="2"/>
  <c r="H169" i="2"/>
  <c r="J168" i="2"/>
  <c r="I168" i="2"/>
  <c r="H168" i="2"/>
  <c r="J167" i="2"/>
  <c r="I167" i="2"/>
  <c r="H167" i="2"/>
  <c r="J166" i="2"/>
  <c r="I166" i="2"/>
  <c r="H166" i="2"/>
  <c r="J165" i="2"/>
  <c r="I165" i="2"/>
  <c r="H165" i="2"/>
  <c r="J164" i="2"/>
  <c r="I164" i="2"/>
  <c r="H164" i="2"/>
  <c r="J163" i="2"/>
  <c r="I163" i="2"/>
  <c r="H163" i="2"/>
  <c r="J162" i="2"/>
  <c r="I162" i="2"/>
  <c r="H162" i="2"/>
  <c r="J161" i="2"/>
  <c r="I161" i="2"/>
  <c r="H161" i="2"/>
  <c r="J160" i="2"/>
  <c r="I160" i="2"/>
  <c r="H160" i="2"/>
  <c r="J159" i="2"/>
  <c r="I159" i="2"/>
  <c r="H159" i="2"/>
  <c r="J158" i="2"/>
  <c r="I158" i="2"/>
  <c r="H158" i="2"/>
  <c r="J157" i="2"/>
  <c r="I157" i="2"/>
  <c r="H157" i="2"/>
  <c r="J156" i="2"/>
  <c r="I156" i="2"/>
  <c r="H156" i="2"/>
  <c r="J155" i="2"/>
  <c r="I155" i="2"/>
  <c r="H155" i="2"/>
  <c r="J154" i="2"/>
  <c r="I154" i="2"/>
  <c r="H154" i="2"/>
  <c r="J153" i="2"/>
  <c r="I153" i="2"/>
  <c r="H153" i="2"/>
  <c r="J152" i="2"/>
  <c r="I152" i="2"/>
  <c r="H152" i="2"/>
  <c r="J151" i="2"/>
  <c r="I151" i="2"/>
  <c r="H151" i="2"/>
  <c r="J150" i="2"/>
  <c r="I150" i="2"/>
  <c r="H150" i="2"/>
  <c r="J149" i="2"/>
  <c r="I149" i="2"/>
  <c r="H149" i="2"/>
  <c r="J148" i="2"/>
  <c r="I148" i="2"/>
  <c r="H148" i="2"/>
  <c r="J147" i="2"/>
  <c r="I147" i="2"/>
  <c r="H147" i="2"/>
  <c r="J146" i="2"/>
  <c r="I146" i="2"/>
  <c r="H146" i="2"/>
  <c r="J145" i="2"/>
  <c r="I145" i="2"/>
  <c r="H145" i="2"/>
  <c r="J144" i="2"/>
  <c r="I144" i="2"/>
  <c r="H144" i="2"/>
  <c r="J143" i="2"/>
  <c r="I143" i="2"/>
  <c r="H143" i="2"/>
  <c r="J142" i="2"/>
  <c r="I142" i="2"/>
  <c r="H142" i="2"/>
  <c r="J141" i="2"/>
  <c r="I141" i="2"/>
  <c r="H141" i="2"/>
  <c r="J140" i="2"/>
  <c r="I140" i="2"/>
  <c r="H140" i="2"/>
  <c r="J139" i="2"/>
  <c r="I139" i="2"/>
  <c r="H139" i="2"/>
  <c r="J138" i="2"/>
  <c r="I138" i="2"/>
  <c r="H138" i="2"/>
  <c r="J137" i="2"/>
  <c r="I137" i="2"/>
  <c r="H137" i="2"/>
  <c r="J136" i="2"/>
  <c r="I136" i="2"/>
  <c r="H136" i="2"/>
  <c r="J135" i="2"/>
  <c r="I135" i="2"/>
  <c r="H135" i="2"/>
  <c r="J134" i="2"/>
  <c r="I134" i="2"/>
  <c r="H134" i="2"/>
  <c r="J133" i="2"/>
  <c r="I133" i="2"/>
  <c r="H133" i="2"/>
  <c r="J132" i="2"/>
  <c r="I132" i="2"/>
  <c r="H132" i="2"/>
  <c r="J131" i="2"/>
  <c r="I131" i="2"/>
  <c r="H131" i="2"/>
  <c r="J130" i="2"/>
  <c r="I130" i="2"/>
  <c r="H130" i="2"/>
  <c r="J129" i="2"/>
  <c r="I129" i="2"/>
  <c r="H129" i="2"/>
  <c r="J128" i="2"/>
  <c r="I128" i="2"/>
  <c r="H128" i="2"/>
  <c r="J127" i="2"/>
  <c r="I127" i="2"/>
  <c r="H127" i="2"/>
  <c r="J126" i="2"/>
  <c r="I126" i="2"/>
  <c r="H126" i="2"/>
  <c r="J125" i="2"/>
  <c r="I125" i="2"/>
  <c r="H125" i="2"/>
  <c r="J124" i="2"/>
  <c r="I124" i="2"/>
  <c r="H124" i="2"/>
  <c r="J123" i="2"/>
  <c r="I123" i="2"/>
  <c r="H123" i="2"/>
  <c r="J122" i="2"/>
  <c r="I122" i="2"/>
  <c r="H122" i="2"/>
  <c r="J121" i="2"/>
  <c r="I121" i="2"/>
  <c r="H121" i="2"/>
  <c r="J120" i="2"/>
  <c r="I120" i="2"/>
  <c r="H120" i="2"/>
  <c r="J119" i="2"/>
  <c r="I119" i="2"/>
  <c r="H119" i="2"/>
  <c r="J118" i="2"/>
  <c r="I118" i="2"/>
  <c r="H118" i="2"/>
  <c r="J117" i="2"/>
  <c r="I117" i="2"/>
  <c r="H117" i="2"/>
  <c r="J116" i="2"/>
  <c r="I116" i="2"/>
  <c r="H116" i="2"/>
  <c r="J115" i="2"/>
  <c r="I115" i="2"/>
  <c r="H115" i="2"/>
  <c r="J114" i="2"/>
  <c r="I114" i="2"/>
  <c r="H114" i="2"/>
  <c r="J113" i="2"/>
  <c r="I113" i="2"/>
  <c r="H113" i="2"/>
  <c r="J112" i="2"/>
  <c r="I112" i="2"/>
  <c r="H112" i="2"/>
  <c r="J111" i="2"/>
  <c r="I111" i="2"/>
  <c r="H111" i="2"/>
  <c r="J110" i="2"/>
  <c r="I110" i="2"/>
  <c r="H110" i="2"/>
  <c r="J109" i="2"/>
  <c r="I109" i="2"/>
  <c r="H109" i="2"/>
  <c r="J108" i="2"/>
  <c r="I108" i="2"/>
  <c r="H108" i="2"/>
  <c r="J107" i="2"/>
  <c r="I107" i="2"/>
  <c r="H107" i="2"/>
  <c r="J106" i="2"/>
  <c r="I106" i="2"/>
  <c r="H106" i="2"/>
  <c r="J105" i="2"/>
  <c r="I105" i="2"/>
  <c r="H105" i="2"/>
  <c r="J104" i="2"/>
  <c r="I104" i="2"/>
  <c r="H104" i="2"/>
  <c r="J103" i="2"/>
  <c r="I103" i="2"/>
  <c r="H103" i="2"/>
  <c r="J102" i="2"/>
  <c r="I102" i="2"/>
  <c r="H102" i="2"/>
  <c r="J101" i="2"/>
  <c r="I101" i="2"/>
  <c r="H101" i="2"/>
  <c r="J100" i="2"/>
  <c r="I100" i="2"/>
  <c r="H100" i="2"/>
  <c r="J99" i="2"/>
  <c r="I99" i="2"/>
  <c r="H99" i="2"/>
  <c r="J98" i="2"/>
  <c r="I98" i="2"/>
  <c r="H98" i="2"/>
  <c r="J97" i="2"/>
  <c r="I97" i="2"/>
  <c r="H97" i="2"/>
  <c r="J96" i="2"/>
  <c r="I96" i="2"/>
  <c r="H96" i="2"/>
  <c r="J95" i="2"/>
  <c r="I95" i="2"/>
  <c r="H95" i="2"/>
  <c r="J94" i="2"/>
  <c r="I94" i="2"/>
  <c r="H94" i="2"/>
  <c r="J93" i="2"/>
  <c r="I93" i="2"/>
  <c r="H93" i="2"/>
  <c r="J92" i="2"/>
  <c r="I92" i="2"/>
  <c r="H92" i="2"/>
  <c r="J91" i="2"/>
  <c r="I91" i="2"/>
  <c r="H91" i="2"/>
  <c r="J90" i="2"/>
  <c r="I90" i="2"/>
  <c r="H90" i="2"/>
  <c r="J89" i="2"/>
  <c r="I89" i="2"/>
  <c r="H89" i="2"/>
  <c r="J88" i="2"/>
  <c r="I88" i="2"/>
  <c r="H88" i="2"/>
  <c r="J87" i="2"/>
  <c r="I87" i="2"/>
  <c r="H87" i="2"/>
  <c r="J86" i="2"/>
  <c r="I86" i="2"/>
  <c r="H86" i="2"/>
  <c r="J85" i="2"/>
  <c r="I85" i="2"/>
  <c r="H85" i="2"/>
  <c r="J84" i="2"/>
  <c r="I84" i="2"/>
  <c r="H84" i="2"/>
  <c r="J83" i="2"/>
  <c r="I83" i="2"/>
  <c r="H83" i="2"/>
  <c r="J82" i="2"/>
  <c r="I82" i="2"/>
  <c r="H82" i="2"/>
  <c r="J81" i="2"/>
  <c r="I81" i="2"/>
  <c r="H81" i="2"/>
  <c r="J80" i="2"/>
  <c r="I80" i="2"/>
  <c r="H80" i="2"/>
  <c r="J79" i="2"/>
  <c r="I79" i="2"/>
  <c r="H79" i="2"/>
  <c r="J78" i="2"/>
  <c r="I78" i="2"/>
  <c r="H78" i="2"/>
  <c r="J77" i="2"/>
  <c r="I77" i="2"/>
  <c r="H77" i="2"/>
  <c r="J76" i="2"/>
  <c r="I76" i="2"/>
  <c r="H76" i="2"/>
  <c r="J75" i="2"/>
  <c r="I75" i="2"/>
  <c r="H75" i="2"/>
  <c r="J74" i="2"/>
  <c r="I74" i="2"/>
  <c r="H74" i="2"/>
  <c r="J73" i="2"/>
  <c r="I73" i="2"/>
  <c r="H73" i="2"/>
  <c r="J72" i="2"/>
  <c r="I72" i="2"/>
  <c r="H72" i="2"/>
  <c r="J71" i="2"/>
  <c r="I71" i="2"/>
  <c r="H71" i="2"/>
  <c r="J70" i="2"/>
  <c r="I70" i="2"/>
  <c r="H70" i="2"/>
  <c r="J69" i="2"/>
  <c r="I69" i="2"/>
  <c r="H69" i="2"/>
  <c r="J68" i="2"/>
  <c r="I68" i="2"/>
  <c r="H68" i="2"/>
  <c r="J67" i="2"/>
  <c r="I67" i="2"/>
  <c r="H67" i="2"/>
  <c r="J66" i="2"/>
  <c r="I66" i="2"/>
  <c r="H66" i="2"/>
  <c r="J65" i="2"/>
  <c r="I65" i="2"/>
  <c r="H65" i="2"/>
  <c r="J64" i="2"/>
  <c r="I64" i="2"/>
  <c r="H64" i="2"/>
  <c r="J63" i="2"/>
  <c r="I63" i="2"/>
  <c r="H63" i="2"/>
  <c r="J62" i="2"/>
  <c r="I62" i="2"/>
  <c r="H62" i="2"/>
  <c r="J61" i="2"/>
  <c r="I61" i="2"/>
  <c r="H61" i="2"/>
  <c r="J60" i="2"/>
  <c r="I60" i="2"/>
  <c r="H60" i="2"/>
  <c r="J59" i="2"/>
  <c r="I59" i="2"/>
  <c r="H59" i="2"/>
  <c r="J58" i="2"/>
  <c r="I58" i="2"/>
  <c r="H58" i="2"/>
  <c r="J57" i="2"/>
  <c r="I57" i="2"/>
  <c r="H57" i="2"/>
  <c r="J56" i="2"/>
  <c r="I56" i="2"/>
  <c r="H56" i="2"/>
  <c r="J55" i="2"/>
  <c r="I55" i="2"/>
  <c r="H55" i="2"/>
  <c r="J54" i="2"/>
  <c r="I54" i="2"/>
  <c r="H54" i="2"/>
  <c r="J53" i="2"/>
  <c r="I53" i="2"/>
  <c r="H53" i="2"/>
  <c r="J52" i="2"/>
  <c r="I52" i="2"/>
  <c r="H52" i="2"/>
  <c r="J51" i="2"/>
  <c r="I51" i="2"/>
  <c r="H51" i="2"/>
  <c r="J50" i="2"/>
  <c r="I50" i="2"/>
  <c r="H50" i="2"/>
  <c r="J49" i="2"/>
  <c r="I49" i="2"/>
  <c r="H49" i="2"/>
  <c r="J48" i="2"/>
  <c r="I48" i="2"/>
  <c r="H48" i="2"/>
  <c r="J47" i="2"/>
  <c r="I47" i="2"/>
  <c r="H47" i="2"/>
  <c r="J46" i="2"/>
  <c r="I46" i="2"/>
  <c r="H46" i="2"/>
  <c r="J45" i="2"/>
  <c r="I45" i="2"/>
  <c r="H45" i="2"/>
  <c r="J44" i="2"/>
  <c r="I44" i="2"/>
  <c r="H44" i="2"/>
  <c r="J43" i="2"/>
  <c r="I43" i="2"/>
  <c r="H43" i="2"/>
  <c r="J42" i="2"/>
  <c r="I42" i="2"/>
  <c r="H42" i="2"/>
  <c r="J41" i="2"/>
  <c r="I41" i="2"/>
  <c r="H41" i="2"/>
  <c r="J40" i="2"/>
  <c r="I40" i="2"/>
  <c r="H40" i="2"/>
  <c r="J39" i="2"/>
  <c r="I39" i="2"/>
  <c r="H39" i="2"/>
  <c r="J38" i="2"/>
  <c r="I38" i="2"/>
  <c r="H38" i="2"/>
  <c r="J37" i="2"/>
  <c r="I37" i="2"/>
  <c r="H37" i="2"/>
  <c r="J36" i="2"/>
  <c r="I36" i="2"/>
  <c r="H36" i="2"/>
  <c r="J35" i="2"/>
  <c r="I35" i="2"/>
  <c r="H35" i="2"/>
  <c r="J34" i="2"/>
  <c r="I34" i="2"/>
  <c r="H34" i="2"/>
  <c r="J33" i="2"/>
  <c r="I33" i="2"/>
  <c r="H33" i="2"/>
  <c r="J32" i="2"/>
  <c r="I32" i="2"/>
  <c r="H32" i="2"/>
  <c r="J31" i="2"/>
  <c r="I31" i="2"/>
  <c r="H31" i="2"/>
  <c r="J30" i="2"/>
  <c r="I30" i="2"/>
  <c r="H30" i="2"/>
  <c r="J29" i="2"/>
  <c r="I29" i="2"/>
  <c r="H29" i="2"/>
  <c r="J28" i="2"/>
  <c r="I28" i="2"/>
  <c r="H28" i="2"/>
  <c r="J27" i="2"/>
  <c r="I27" i="2"/>
  <c r="H27" i="2"/>
  <c r="J26" i="2"/>
  <c r="I26" i="2"/>
  <c r="H26" i="2"/>
  <c r="J25" i="2"/>
  <c r="I25" i="2"/>
  <c r="H25" i="2"/>
  <c r="J24" i="2"/>
  <c r="I24" i="2"/>
  <c r="H24" i="2"/>
  <c r="J23" i="2"/>
  <c r="I23" i="2"/>
  <c r="H23" i="2"/>
  <c r="J22" i="2"/>
  <c r="I22" i="2"/>
  <c r="H22" i="2"/>
  <c r="J21" i="2"/>
  <c r="I21" i="2"/>
  <c r="H21" i="2"/>
  <c r="J20" i="2"/>
  <c r="I20" i="2"/>
  <c r="H20" i="2"/>
  <c r="J19" i="2"/>
  <c r="I19" i="2"/>
  <c r="H19" i="2"/>
  <c r="J18" i="2"/>
  <c r="I18" i="2"/>
  <c r="H18" i="2"/>
  <c r="J17" i="2"/>
  <c r="I17" i="2"/>
  <c r="H17" i="2"/>
  <c r="J16" i="2"/>
  <c r="I16" i="2"/>
  <c r="H16" i="2"/>
  <c r="J15" i="2"/>
  <c r="I15" i="2"/>
  <c r="H15" i="2"/>
  <c r="J14" i="2"/>
  <c r="I14" i="2"/>
  <c r="H14" i="2"/>
  <c r="J13" i="2"/>
  <c r="I13" i="2"/>
  <c r="H13" i="2"/>
  <c r="J12" i="2"/>
  <c r="I12" i="2"/>
  <c r="H12" i="2"/>
  <c r="J11" i="2"/>
  <c r="I11" i="2"/>
  <c r="H11" i="2"/>
  <c r="J10" i="2"/>
  <c r="I10" i="2"/>
  <c r="H10" i="2"/>
  <c r="J9" i="2"/>
  <c r="I9" i="2"/>
  <c r="H9" i="2"/>
  <c r="J8" i="2"/>
  <c r="I8" i="2"/>
  <c r="H8" i="2"/>
  <c r="J7" i="2"/>
  <c r="I7" i="2"/>
  <c r="H7" i="2"/>
  <c r="J6" i="2"/>
  <c r="I6" i="2"/>
  <c r="H6" i="2"/>
  <c r="J5" i="2"/>
  <c r="I5" i="2"/>
  <c r="H5" i="2"/>
  <c r="J4" i="2"/>
  <c r="I4" i="2"/>
  <c r="H4" i="2"/>
  <c r="J3" i="2"/>
  <c r="I3" i="2"/>
  <c r="H3" i="2"/>
  <c r="I2" i="2"/>
  <c r="J2" i="2"/>
  <c r="H2" i="2"/>
  <c r="L151" i="3"/>
  <c r="M151" i="3" s="1"/>
  <c r="L150" i="3"/>
  <c r="M150" i="3" s="1"/>
  <c r="L149" i="3"/>
  <c r="L148" i="3"/>
  <c r="M148" i="3" s="1"/>
  <c r="L147" i="3"/>
  <c r="M147" i="3" s="1"/>
  <c r="L146" i="3"/>
  <c r="M146" i="3" s="1"/>
  <c r="L145" i="3"/>
  <c r="L144" i="3"/>
  <c r="L143" i="3"/>
  <c r="M143" i="3" s="1"/>
  <c r="L142" i="3"/>
  <c r="L141" i="3"/>
  <c r="L140" i="3"/>
  <c r="M140" i="3"/>
  <c r="L139" i="3"/>
  <c r="M139" i="3" s="1"/>
  <c r="L138" i="3"/>
  <c r="M138" i="3"/>
  <c r="L137" i="3"/>
  <c r="L136" i="3"/>
  <c r="M136" i="3" s="1"/>
  <c r="L135" i="3"/>
  <c r="M135" i="3" s="1"/>
  <c r="L134" i="3"/>
  <c r="M134" i="3" s="1"/>
  <c r="L133" i="3"/>
  <c r="L132" i="3"/>
  <c r="M132" i="3" s="1"/>
  <c r="L131" i="3"/>
  <c r="M131" i="3" s="1"/>
  <c r="L130" i="3"/>
  <c r="M130" i="3" s="1"/>
  <c r="L129" i="3"/>
  <c r="L128" i="3"/>
  <c r="M128" i="3" s="1"/>
  <c r="L127" i="3"/>
  <c r="M127" i="3" s="1"/>
  <c r="L126" i="3"/>
  <c r="M126" i="3" s="1"/>
  <c r="L125" i="3"/>
  <c r="L124" i="3"/>
  <c r="M124" i="3"/>
  <c r="L123" i="3"/>
  <c r="M123" i="3"/>
  <c r="L122" i="3"/>
  <c r="M122" i="3"/>
  <c r="L121" i="3"/>
  <c r="L120" i="3"/>
  <c r="M120" i="3" s="1"/>
  <c r="L119" i="3"/>
  <c r="L118" i="3"/>
  <c r="M118" i="3" s="1"/>
  <c r="L117" i="3"/>
  <c r="L116" i="3"/>
  <c r="M116" i="3" s="1"/>
  <c r="L115" i="3"/>
  <c r="M115" i="3" s="1"/>
  <c r="L114" i="3"/>
  <c r="M114" i="3" s="1"/>
  <c r="L113" i="3"/>
  <c r="L112" i="3"/>
  <c r="M112" i="3" s="1"/>
  <c r="L111" i="3"/>
  <c r="M111" i="3" s="1"/>
  <c r="L110" i="3"/>
  <c r="M110" i="3" s="1"/>
  <c r="L109" i="3"/>
  <c r="M109" i="3" s="1"/>
  <c r="L108" i="3"/>
  <c r="M108" i="3" s="1"/>
  <c r="L107" i="3"/>
  <c r="M107" i="3"/>
  <c r="L106" i="3"/>
  <c r="M106" i="3" s="1"/>
  <c r="L105" i="3"/>
  <c r="L104" i="3"/>
  <c r="M104" i="3" s="1"/>
  <c r="L103" i="3"/>
  <c r="L102" i="3"/>
  <c r="M102" i="3" s="1"/>
  <c r="L101" i="3"/>
  <c r="L100" i="3"/>
  <c r="M100" i="3" s="1"/>
  <c r="L99" i="3"/>
  <c r="M99" i="3" s="1"/>
  <c r="L98" i="3"/>
  <c r="M98" i="3" s="1"/>
  <c r="L97" i="3"/>
  <c r="L96" i="3"/>
  <c r="M96" i="3" s="1"/>
  <c r="L95" i="3"/>
  <c r="M95" i="3" s="1"/>
  <c r="L94" i="3"/>
  <c r="M94" i="3" s="1"/>
  <c r="L93" i="3"/>
  <c r="L92" i="3"/>
  <c r="M92" i="3"/>
  <c r="L91" i="3"/>
  <c r="M91" i="3"/>
  <c r="L90" i="3"/>
  <c r="M90" i="3"/>
  <c r="L89" i="3"/>
  <c r="L88" i="3"/>
  <c r="M88" i="3" s="1"/>
  <c r="L87" i="3"/>
  <c r="L86" i="3"/>
  <c r="M86" i="3" s="1"/>
  <c r="L85" i="3"/>
  <c r="L84" i="3"/>
  <c r="M84" i="3" s="1"/>
  <c r="L83" i="3"/>
  <c r="M83" i="3" s="1"/>
  <c r="L82" i="3"/>
  <c r="M82" i="3" s="1"/>
  <c r="L81" i="3"/>
  <c r="L80" i="3"/>
  <c r="M80" i="3" s="1"/>
  <c r="L79" i="3"/>
  <c r="M79" i="3" s="1"/>
  <c r="L78" i="3"/>
  <c r="M78" i="3" s="1"/>
  <c r="L77" i="3"/>
  <c r="L76" i="3"/>
  <c r="M76" i="3"/>
  <c r="L75" i="3"/>
  <c r="M75" i="3" s="1"/>
  <c r="L74" i="3"/>
  <c r="M74" i="3"/>
  <c r="L73" i="3"/>
  <c r="L72" i="3"/>
  <c r="M72" i="3" s="1"/>
  <c r="L71" i="3"/>
  <c r="L70" i="3"/>
  <c r="M70" i="3" s="1"/>
  <c r="L69" i="3"/>
  <c r="L68" i="3"/>
  <c r="M68" i="3" s="1"/>
  <c r="L67" i="3"/>
  <c r="M67" i="3" s="1"/>
  <c r="L66" i="3"/>
  <c r="M66" i="3" s="1"/>
  <c r="L65" i="3"/>
  <c r="L64" i="3"/>
  <c r="M64" i="3" s="1"/>
  <c r="L63" i="3"/>
  <c r="M63" i="3" s="1"/>
  <c r="L62" i="3"/>
  <c r="M62" i="3" s="1"/>
  <c r="L61" i="3"/>
  <c r="M61" i="3" s="1"/>
  <c r="L60" i="3"/>
  <c r="M60" i="3"/>
  <c r="L59" i="3"/>
  <c r="M59" i="3"/>
  <c r="L58" i="3"/>
  <c r="M58" i="3"/>
  <c r="L57" i="3"/>
  <c r="L56" i="3"/>
  <c r="M56" i="3" s="1"/>
  <c r="L55" i="3"/>
  <c r="L54" i="3"/>
  <c r="M54" i="3" s="1"/>
  <c r="L53" i="3"/>
  <c r="L52" i="3"/>
  <c r="M52" i="3" s="1"/>
  <c r="L51" i="3"/>
  <c r="M51" i="3" s="1"/>
  <c r="L50" i="3"/>
  <c r="M50" i="3" s="1"/>
  <c r="L49" i="3"/>
  <c r="L48" i="3"/>
  <c r="L47" i="3"/>
  <c r="M47" i="3" s="1"/>
  <c r="L46" i="3"/>
  <c r="L45" i="3"/>
  <c r="L44" i="3"/>
  <c r="M44" i="3" s="1"/>
  <c r="L43" i="3"/>
  <c r="M43" i="3"/>
  <c r="L42" i="3"/>
  <c r="M42" i="3" s="1"/>
  <c r="L41" i="3"/>
  <c r="L40" i="3"/>
  <c r="M40" i="3" s="1"/>
  <c r="L39" i="3"/>
  <c r="M39" i="3" s="1"/>
  <c r="L38" i="3"/>
  <c r="M38" i="3" s="1"/>
  <c r="L37" i="3"/>
  <c r="L36" i="3"/>
  <c r="M36" i="3" s="1"/>
  <c r="L35" i="3"/>
  <c r="M35" i="3" s="1"/>
  <c r="L34" i="3"/>
  <c r="M34" i="3" s="1"/>
  <c r="L33" i="3"/>
  <c r="M33" i="3" s="1"/>
  <c r="L32" i="3"/>
  <c r="L31" i="3"/>
  <c r="M31" i="3" s="1"/>
  <c r="L30" i="3"/>
  <c r="L29" i="3"/>
  <c r="L28" i="3"/>
  <c r="M28" i="3"/>
  <c r="L27" i="3"/>
  <c r="M27" i="3"/>
  <c r="L26" i="3"/>
  <c r="M26" i="3"/>
  <c r="L25" i="3"/>
  <c r="L24" i="3"/>
  <c r="M24" i="3" s="1"/>
  <c r="L23" i="3"/>
  <c r="M23" i="3" s="1"/>
  <c r="L22" i="3"/>
  <c r="M22" i="3" s="1"/>
  <c r="L21" i="3"/>
  <c r="L20" i="3"/>
  <c r="M20" i="3" s="1"/>
  <c r="L19" i="3"/>
  <c r="M19" i="3" s="1"/>
  <c r="L18" i="3"/>
  <c r="M18" i="3" s="1"/>
  <c r="L17" i="3"/>
  <c r="L16" i="3"/>
  <c r="L15" i="3"/>
  <c r="M15" i="3" s="1"/>
  <c r="L14" i="3"/>
  <c r="L13" i="3"/>
  <c r="M13" i="3" s="1"/>
  <c r="L12" i="3"/>
  <c r="M12" i="3"/>
  <c r="L11" i="3"/>
  <c r="M11" i="3" s="1"/>
  <c r="L10" i="3"/>
  <c r="M10" i="3"/>
  <c r="L9" i="3"/>
  <c r="L8" i="3"/>
  <c r="M8" i="3" s="1"/>
  <c r="L7" i="3"/>
  <c r="M7" i="3" s="1"/>
  <c r="L6" i="3"/>
  <c r="M6" i="3" s="1"/>
  <c r="L5" i="3"/>
  <c r="M5" i="3" s="1"/>
  <c r="L4" i="3"/>
  <c r="M4" i="3" s="1"/>
  <c r="L3" i="3"/>
  <c r="M3" i="3" s="1"/>
  <c r="L2" i="3"/>
  <c r="M2" i="3" s="1"/>
  <c r="L430" i="3"/>
  <c r="M430" i="3" s="1"/>
  <c r="L429" i="3"/>
  <c r="L428" i="3"/>
  <c r="M428" i="3" s="1"/>
  <c r="L427" i="3"/>
  <c r="L426" i="3"/>
  <c r="M426" i="3" s="1"/>
  <c r="L425" i="3"/>
  <c r="L424" i="3"/>
  <c r="L423" i="3"/>
  <c r="L422" i="3"/>
  <c r="M422" i="3" s="1"/>
  <c r="L421" i="3"/>
  <c r="L420" i="3"/>
  <c r="M420" i="3" s="1"/>
  <c r="L419" i="3"/>
  <c r="M419" i="3" s="1"/>
  <c r="L418" i="3"/>
  <c r="M418" i="3" s="1"/>
  <c r="L417" i="3"/>
  <c r="L416" i="3"/>
  <c r="M416" i="3" s="1"/>
  <c r="L415" i="3"/>
  <c r="M415" i="3" s="1"/>
  <c r="L414" i="3"/>
  <c r="M414" i="3" s="1"/>
  <c r="L413" i="3"/>
  <c r="M413" i="3" s="1"/>
  <c r="L412" i="3"/>
  <c r="M412" i="3" s="1"/>
  <c r="L411" i="3"/>
  <c r="M411" i="3" s="1"/>
  <c r="L410" i="3"/>
  <c r="M410" i="3" s="1"/>
  <c r="L409" i="3"/>
  <c r="L408" i="3"/>
  <c r="M408" i="3"/>
  <c r="L407" i="3"/>
  <c r="M407" i="3" s="1"/>
  <c r="L406" i="3"/>
  <c r="M406" i="3"/>
  <c r="L405" i="3"/>
  <c r="L404" i="3"/>
  <c r="M404" i="3" s="1"/>
  <c r="L403" i="3"/>
  <c r="L402" i="3"/>
  <c r="M402" i="3" s="1"/>
  <c r="L401" i="3"/>
  <c r="L400" i="3"/>
  <c r="M400" i="3" s="1"/>
  <c r="L399" i="3"/>
  <c r="M399" i="3" s="1"/>
  <c r="L398" i="3"/>
  <c r="M398" i="3" s="1"/>
  <c r="L397" i="3"/>
  <c r="M397" i="3" s="1"/>
  <c r="L396" i="3"/>
  <c r="M396" i="3" s="1"/>
  <c r="L395" i="3"/>
  <c r="M395" i="3" s="1"/>
  <c r="L394" i="3"/>
  <c r="M394" i="3" s="1"/>
  <c r="L393" i="3"/>
  <c r="L392" i="3"/>
  <c r="M392" i="3" s="1"/>
  <c r="L391" i="3"/>
  <c r="M391" i="3" s="1"/>
  <c r="L390" i="3"/>
  <c r="M390" i="3" s="1"/>
  <c r="L389" i="3"/>
  <c r="L388" i="3"/>
  <c r="M388" i="3"/>
  <c r="L387" i="3"/>
  <c r="M387" i="3"/>
  <c r="L386" i="3"/>
  <c r="M386" i="3"/>
  <c r="L385" i="3"/>
  <c r="L384" i="3"/>
  <c r="M384" i="3" s="1"/>
  <c r="L383" i="3"/>
  <c r="L382" i="3"/>
  <c r="M382" i="3" s="1"/>
  <c r="L381" i="3"/>
  <c r="L380" i="3"/>
  <c r="M380" i="3" s="1"/>
  <c r="L379" i="3"/>
  <c r="L378" i="3"/>
  <c r="M378" i="3" s="1"/>
  <c r="L377" i="3"/>
  <c r="L376" i="3"/>
  <c r="M376" i="3" s="1"/>
  <c r="L375" i="3"/>
  <c r="L374" i="3"/>
  <c r="M374" i="3" s="1"/>
  <c r="L373" i="3"/>
  <c r="L372" i="3"/>
  <c r="M372" i="3" s="1"/>
  <c r="L371" i="3"/>
  <c r="M371" i="3" s="1"/>
  <c r="L370" i="3"/>
  <c r="M370" i="3" s="1"/>
  <c r="L369" i="3"/>
  <c r="L368" i="3"/>
  <c r="M368" i="3" s="1"/>
  <c r="L367" i="3"/>
  <c r="M367" i="3" s="1"/>
  <c r="L366" i="3"/>
  <c r="M366" i="3" s="1"/>
  <c r="L365" i="3"/>
  <c r="L364" i="3"/>
  <c r="M364" i="3" s="1"/>
  <c r="L363" i="3"/>
  <c r="M363" i="3"/>
  <c r="L362" i="3"/>
  <c r="M362" i="3" s="1"/>
  <c r="L361" i="3"/>
  <c r="L360" i="3"/>
  <c r="M360" i="3" s="1"/>
  <c r="L359" i="3"/>
  <c r="L358" i="3"/>
  <c r="M358" i="3" s="1"/>
  <c r="L357" i="3"/>
  <c r="L356" i="3"/>
  <c r="M356" i="3" s="1"/>
  <c r="L355" i="3"/>
  <c r="M355" i="3" s="1"/>
  <c r="L354" i="3"/>
  <c r="M354" i="3" s="1"/>
  <c r="L353" i="3"/>
  <c r="L352" i="3"/>
  <c r="L351" i="3"/>
  <c r="M351" i="3" s="1"/>
  <c r="L350" i="3"/>
  <c r="L349" i="3"/>
  <c r="L348" i="3"/>
  <c r="M348" i="3"/>
  <c r="L347" i="3"/>
  <c r="M347" i="3"/>
  <c r="L346" i="3"/>
  <c r="M346" i="3"/>
  <c r="L345" i="3"/>
  <c r="L344" i="3"/>
  <c r="M344" i="3" s="1"/>
  <c r="L343" i="3"/>
  <c r="M343" i="3" s="1"/>
  <c r="L342" i="3"/>
  <c r="M342" i="3" s="1"/>
  <c r="L341" i="3"/>
  <c r="L340" i="3"/>
  <c r="M340" i="3" s="1"/>
  <c r="L339" i="3"/>
  <c r="M339" i="3" s="1"/>
  <c r="L338" i="3"/>
  <c r="M338" i="3" s="1"/>
  <c r="L337" i="3"/>
  <c r="L336" i="3"/>
  <c r="L335" i="3"/>
  <c r="M335" i="3" s="1"/>
  <c r="L334" i="3"/>
  <c r="L333" i="3"/>
  <c r="M333" i="3" s="1"/>
  <c r="L332" i="3"/>
  <c r="M332" i="3"/>
  <c r="L331" i="3"/>
  <c r="M331" i="3" s="1"/>
  <c r="L330" i="3"/>
  <c r="M330" i="3"/>
  <c r="L329" i="3"/>
  <c r="M329" i="3" s="1"/>
  <c r="L328" i="3"/>
  <c r="M328" i="3" s="1"/>
  <c r="L327" i="3"/>
  <c r="M327" i="3" s="1"/>
  <c r="L326" i="3"/>
  <c r="M326" i="3" s="1"/>
  <c r="L325" i="3"/>
  <c r="L324" i="3"/>
  <c r="M324" i="3" s="1"/>
  <c r="L323" i="3"/>
  <c r="M323" i="3" s="1"/>
  <c r="L322" i="3"/>
  <c r="M322" i="3" s="1"/>
  <c r="L321" i="3"/>
  <c r="L320" i="3"/>
  <c r="M320" i="3" s="1"/>
  <c r="L319" i="3"/>
  <c r="M319" i="3" s="1"/>
  <c r="L318" i="3"/>
  <c r="M318" i="3" s="1"/>
  <c r="L317" i="3"/>
  <c r="M317" i="3" s="1"/>
  <c r="L316" i="3"/>
  <c r="M316" i="3"/>
  <c r="L315" i="3"/>
  <c r="M315" i="3"/>
  <c r="L314" i="3"/>
  <c r="M314" i="3"/>
  <c r="L313" i="3"/>
  <c r="L312" i="3"/>
  <c r="M312" i="3" s="1"/>
  <c r="L311" i="3"/>
  <c r="M311" i="3" s="1"/>
  <c r="L310" i="3"/>
  <c r="M310" i="3" s="1"/>
  <c r="L309" i="3"/>
  <c r="L308" i="3"/>
  <c r="M308" i="3" s="1"/>
  <c r="L307" i="3"/>
  <c r="M307" i="3" s="1"/>
  <c r="L306" i="3"/>
  <c r="M306" i="3" s="1"/>
  <c r="L305" i="3"/>
  <c r="L304" i="3"/>
  <c r="L303" i="3"/>
  <c r="M303" i="3" s="1"/>
  <c r="L302" i="3"/>
  <c r="L301" i="3"/>
  <c r="M301" i="3" s="1"/>
  <c r="L300" i="3"/>
  <c r="M300" i="3" s="1"/>
  <c r="L299" i="3"/>
  <c r="M299" i="3"/>
  <c r="L298" i="3"/>
  <c r="M298" i="3" s="1"/>
  <c r="L297" i="3"/>
  <c r="M297" i="3" s="1"/>
  <c r="L296" i="3"/>
  <c r="M296" i="3" s="1"/>
  <c r="L295" i="3"/>
  <c r="M295" i="3" s="1"/>
  <c r="L294" i="3"/>
  <c r="M294" i="3" s="1"/>
  <c r="L293" i="3"/>
  <c r="M293" i="3" s="1"/>
  <c r="L292" i="3"/>
  <c r="M292" i="3" s="1"/>
  <c r="L291" i="3"/>
  <c r="M291" i="3" s="1"/>
  <c r="L290" i="3"/>
  <c r="M290" i="3" s="1"/>
  <c r="L289" i="3"/>
  <c r="M289" i="3" s="1"/>
  <c r="L288" i="3"/>
  <c r="M288" i="3" s="1"/>
  <c r="L287" i="3"/>
  <c r="M287" i="3" s="1"/>
  <c r="L286" i="3"/>
  <c r="M286" i="3" s="1"/>
  <c r="L285" i="3"/>
  <c r="L284" i="3"/>
  <c r="M284" i="3" s="1"/>
  <c r="L283" i="3"/>
  <c r="M283" i="3" s="1"/>
  <c r="L282" i="3"/>
  <c r="M282" i="3" s="1"/>
  <c r="L281" i="3"/>
  <c r="L280" i="3"/>
  <c r="L279" i="3"/>
  <c r="M279" i="3" s="1"/>
  <c r="L278" i="3"/>
  <c r="L277" i="3"/>
  <c r="L276" i="3"/>
  <c r="M276" i="3"/>
  <c r="L275" i="3"/>
  <c r="M275" i="3"/>
  <c r="L274" i="3"/>
  <c r="M274" i="3"/>
  <c r="L273" i="3"/>
  <c r="L272" i="3"/>
  <c r="M272" i="3" s="1"/>
  <c r="L271" i="3"/>
  <c r="M271" i="3" s="1"/>
  <c r="L270" i="3"/>
  <c r="M270" i="3" s="1"/>
  <c r="L269" i="3"/>
  <c r="L268" i="3"/>
  <c r="M268" i="3" s="1"/>
  <c r="L267" i="3"/>
  <c r="M267" i="3" s="1"/>
  <c r="L266" i="3"/>
  <c r="M266" i="3" s="1"/>
  <c r="L265" i="3"/>
  <c r="L264" i="3"/>
  <c r="L263" i="3"/>
  <c r="M263" i="3" s="1"/>
  <c r="L262" i="3"/>
  <c r="L261" i="3"/>
  <c r="L260" i="3"/>
  <c r="M260" i="3"/>
  <c r="L259" i="3"/>
  <c r="M259" i="3" s="1"/>
  <c r="L258" i="3"/>
  <c r="M258" i="3"/>
  <c r="L257" i="3"/>
  <c r="L256" i="3"/>
  <c r="M256" i="3" s="1"/>
  <c r="L255" i="3"/>
  <c r="M255" i="3" s="1"/>
  <c r="L254" i="3"/>
  <c r="M254" i="3" s="1"/>
  <c r="L253" i="3"/>
  <c r="L252" i="3"/>
  <c r="M252" i="3" s="1"/>
  <c r="L251" i="3"/>
  <c r="M251" i="3" s="1"/>
  <c r="L250" i="3"/>
  <c r="M250" i="3" s="1"/>
  <c r="L249" i="3"/>
  <c r="L248" i="3"/>
  <c r="M248" i="3" s="1"/>
  <c r="L247" i="3"/>
  <c r="M247" i="3" s="1"/>
  <c r="L246" i="3"/>
  <c r="M246" i="3" s="1"/>
  <c r="L245" i="3"/>
  <c r="L244" i="3"/>
  <c r="M244" i="3"/>
  <c r="L243" i="3"/>
  <c r="M243" i="3"/>
  <c r="L242" i="3"/>
  <c r="M242" i="3"/>
  <c r="L241" i="3"/>
  <c r="L240" i="3"/>
  <c r="M240" i="3" s="1"/>
  <c r="L239" i="3"/>
  <c r="L238" i="3"/>
  <c r="M238" i="3" s="1"/>
  <c r="L237" i="3"/>
  <c r="L236" i="3"/>
  <c r="M236" i="3" s="1"/>
  <c r="L235" i="3"/>
  <c r="M235" i="3" s="1"/>
  <c r="L234" i="3"/>
  <c r="M234" i="3" s="1"/>
  <c r="L233" i="3"/>
  <c r="L232" i="3"/>
  <c r="M232" i="3" s="1"/>
  <c r="L231" i="3"/>
  <c r="M231" i="3" s="1"/>
  <c r="L230" i="3"/>
  <c r="M230" i="3" s="1"/>
  <c r="L229" i="3"/>
  <c r="M229" i="3" s="1"/>
  <c r="L228" i="3"/>
  <c r="M228" i="3" s="1"/>
  <c r="L227" i="3"/>
  <c r="M227" i="3"/>
  <c r="L226" i="3"/>
  <c r="M226" i="3" s="1"/>
  <c r="L225" i="3"/>
  <c r="M225" i="3"/>
  <c r="L224" i="3"/>
  <c r="M224" i="3" s="1"/>
  <c r="L223" i="3"/>
  <c r="M223" i="3"/>
  <c r="L222" i="3"/>
  <c r="M222" i="3" s="1"/>
  <c r="L221" i="3"/>
  <c r="L220" i="3"/>
  <c r="M220" i="3" s="1"/>
  <c r="L219" i="3"/>
  <c r="M219" i="3" s="1"/>
  <c r="L218" i="3"/>
  <c r="M218" i="3" s="1"/>
  <c r="L217" i="3"/>
  <c r="L216" i="3"/>
  <c r="M216" i="3" s="1"/>
  <c r="L215" i="3"/>
  <c r="M215" i="3" s="1"/>
  <c r="L214" i="3"/>
  <c r="M214" i="3" s="1"/>
  <c r="L213" i="3"/>
  <c r="L212" i="3"/>
  <c r="L211" i="3"/>
  <c r="M211" i="3" s="1"/>
  <c r="L210" i="3"/>
  <c r="L209" i="3"/>
  <c r="M209" i="3" s="1"/>
  <c r="L208" i="3"/>
  <c r="L207" i="3"/>
  <c r="M207" i="3" s="1"/>
  <c r="L206" i="3"/>
  <c r="L205" i="3"/>
  <c r="L204" i="3"/>
  <c r="M204" i="3"/>
  <c r="L203" i="3"/>
  <c r="M203" i="3"/>
  <c r="L202" i="3"/>
  <c r="M202" i="3"/>
  <c r="L201" i="3"/>
  <c r="M201" i="3" s="1"/>
  <c r="L200" i="3"/>
  <c r="M200" i="3" s="1"/>
  <c r="L199" i="3"/>
  <c r="M199" i="3" s="1"/>
  <c r="L198" i="3"/>
  <c r="M198" i="3" s="1"/>
  <c r="L197" i="3"/>
  <c r="M197" i="3" s="1"/>
  <c r="L196" i="3"/>
  <c r="M196" i="3" s="1"/>
  <c r="L195" i="3"/>
  <c r="M195" i="3" s="1"/>
  <c r="L194" i="3"/>
  <c r="M194" i="3" s="1"/>
  <c r="L193" i="3"/>
  <c r="L192" i="3"/>
  <c r="L191" i="3"/>
  <c r="M191" i="3" s="1"/>
  <c r="L190" i="3"/>
  <c r="L189" i="3"/>
  <c r="M189" i="3" s="1"/>
  <c r="L188" i="3"/>
  <c r="M188" i="3"/>
  <c r="L187" i="3"/>
  <c r="M187" i="3" s="1"/>
  <c r="L186" i="3"/>
  <c r="M186" i="3"/>
  <c r="L185" i="3"/>
  <c r="M185" i="3" s="1"/>
  <c r="L184" i="3"/>
  <c r="M184" i="3" s="1"/>
  <c r="L183" i="3"/>
  <c r="M183" i="3" s="1"/>
  <c r="L182" i="3"/>
  <c r="M182" i="3" s="1"/>
  <c r="L181" i="3"/>
  <c r="M181" i="3" s="1"/>
  <c r="L180" i="3"/>
  <c r="M180" i="3" s="1"/>
  <c r="L179" i="3"/>
  <c r="M179" i="3" s="1"/>
  <c r="L178" i="3"/>
  <c r="M178" i="3" s="1"/>
  <c r="L177" i="3"/>
  <c r="L176" i="3"/>
  <c r="L175" i="3"/>
  <c r="M175" i="3" s="1"/>
  <c r="L174" i="3"/>
  <c r="L173" i="3"/>
  <c r="L172" i="3"/>
  <c r="M172" i="3"/>
  <c r="L171" i="3"/>
  <c r="M171" i="3"/>
  <c r="L170" i="3"/>
  <c r="M170" i="3"/>
  <c r="L169" i="3"/>
  <c r="L168" i="3"/>
  <c r="M168" i="3" s="1"/>
  <c r="L167" i="3"/>
  <c r="M167" i="3" s="1"/>
  <c r="L166" i="3"/>
  <c r="M166" i="3" s="1"/>
  <c r="L165" i="3"/>
  <c r="M165" i="3" s="1"/>
  <c r="L164" i="3"/>
  <c r="M164" i="3" s="1"/>
  <c r="L163" i="3"/>
  <c r="M163" i="3" s="1"/>
  <c r="L162" i="3"/>
  <c r="M162" i="3" s="1"/>
  <c r="L161" i="3"/>
  <c r="M161" i="3" s="1"/>
  <c r="L160" i="3"/>
  <c r="M160" i="3" s="1"/>
  <c r="L159" i="3"/>
  <c r="M159" i="3" s="1"/>
  <c r="L158" i="3"/>
  <c r="M158" i="3" s="1"/>
  <c r="L157" i="3"/>
  <c r="L156" i="3"/>
  <c r="L155" i="3"/>
  <c r="M155" i="3" s="1"/>
  <c r="L154" i="3"/>
  <c r="L153" i="3"/>
  <c r="M153" i="3" s="1"/>
  <c r="L152" i="3"/>
  <c r="M152" i="3" s="1"/>
  <c r="D430" i="3"/>
  <c r="D429" i="3"/>
  <c r="D428" i="3"/>
  <c r="D427" i="3"/>
  <c r="D426" i="3"/>
  <c r="D425" i="3"/>
  <c r="D424" i="3"/>
  <c r="D423" i="3"/>
  <c r="D422" i="3"/>
  <c r="D421" i="3"/>
  <c r="D420" i="3"/>
  <c r="D419" i="3"/>
  <c r="D418" i="3"/>
  <c r="D417" i="3"/>
  <c r="D416" i="3"/>
  <c r="D415" i="3"/>
  <c r="D414" i="3"/>
  <c r="D413" i="3"/>
  <c r="D412" i="3"/>
  <c r="D411" i="3"/>
  <c r="D410" i="3"/>
  <c r="D409" i="3"/>
  <c r="D408" i="3"/>
  <c r="D407" i="3"/>
  <c r="D406" i="3"/>
  <c r="D405" i="3"/>
  <c r="D404" i="3"/>
  <c r="D403" i="3"/>
  <c r="D402" i="3"/>
  <c r="D401" i="3"/>
  <c r="D400" i="3"/>
  <c r="D399" i="3"/>
  <c r="D398" i="3"/>
  <c r="D397" i="3"/>
  <c r="D396" i="3"/>
  <c r="D395" i="3"/>
  <c r="D394" i="3"/>
  <c r="D393" i="3"/>
  <c r="D392" i="3"/>
  <c r="D391" i="3"/>
  <c r="D390" i="3"/>
  <c r="D389" i="3"/>
  <c r="D388" i="3"/>
  <c r="D387" i="3"/>
  <c r="D386" i="3"/>
  <c r="D385" i="3"/>
  <c r="D384" i="3"/>
  <c r="D383" i="3"/>
  <c r="D382" i="3"/>
  <c r="D381" i="3"/>
  <c r="D380" i="3"/>
  <c r="D379" i="3"/>
  <c r="D378" i="3"/>
  <c r="D377" i="3"/>
  <c r="D376" i="3"/>
  <c r="D375" i="3"/>
  <c r="D374" i="3"/>
  <c r="D373" i="3"/>
  <c r="D372" i="3"/>
  <c r="D371" i="3"/>
  <c r="D370" i="3"/>
  <c r="D369" i="3"/>
  <c r="D368" i="3"/>
  <c r="D367" i="3"/>
  <c r="D366" i="3"/>
  <c r="D365" i="3"/>
  <c r="D364" i="3"/>
  <c r="D363" i="3"/>
  <c r="D362" i="3"/>
  <c r="D361" i="3"/>
  <c r="D360" i="3"/>
  <c r="D359" i="3"/>
  <c r="D358" i="3"/>
  <c r="D357" i="3"/>
  <c r="D356" i="3"/>
  <c r="D355" i="3"/>
  <c r="D354" i="3"/>
  <c r="D353" i="3"/>
  <c r="D352" i="3"/>
  <c r="D351" i="3"/>
  <c r="D350" i="3"/>
  <c r="D349" i="3"/>
  <c r="D348" i="3"/>
  <c r="D347" i="3"/>
  <c r="D346" i="3"/>
  <c r="D345" i="3"/>
  <c r="D344" i="3"/>
  <c r="D343" i="3"/>
  <c r="D342" i="3"/>
  <c r="D341" i="3"/>
  <c r="D340" i="3"/>
  <c r="D339" i="3"/>
  <c r="D338" i="3"/>
  <c r="D337" i="3"/>
  <c r="D336" i="3"/>
  <c r="D335" i="3"/>
  <c r="D334" i="3"/>
  <c r="D333" i="3"/>
  <c r="D332" i="3"/>
  <c r="D331" i="3"/>
  <c r="D330" i="3"/>
  <c r="D329" i="3"/>
  <c r="D328" i="3"/>
  <c r="D327" i="3"/>
  <c r="D326" i="3"/>
  <c r="D325" i="3"/>
  <c r="D324" i="3"/>
  <c r="D323" i="3"/>
  <c r="D322" i="3"/>
  <c r="D321" i="3"/>
  <c r="D320" i="3"/>
  <c r="D319" i="3"/>
  <c r="D318" i="3"/>
  <c r="D317" i="3"/>
  <c r="D316" i="3"/>
  <c r="D315" i="3"/>
  <c r="D314" i="3"/>
  <c r="D313" i="3"/>
  <c r="D312" i="3"/>
  <c r="D311" i="3"/>
  <c r="D310" i="3"/>
  <c r="D309" i="3"/>
  <c r="D308" i="3"/>
  <c r="D307" i="3"/>
  <c r="D306" i="3"/>
  <c r="D305" i="3"/>
  <c r="D304" i="3"/>
  <c r="D303" i="3"/>
  <c r="D302" i="3"/>
  <c r="D301" i="3"/>
  <c r="D300" i="3"/>
  <c r="D299" i="3"/>
  <c r="D298" i="3"/>
  <c r="D297" i="3"/>
  <c r="D296" i="3"/>
  <c r="D295" i="3"/>
  <c r="D294" i="3"/>
  <c r="D293" i="3"/>
  <c r="D292" i="3"/>
  <c r="D291" i="3"/>
  <c r="D290" i="3"/>
  <c r="D289" i="3"/>
  <c r="D288" i="3"/>
  <c r="D287" i="3"/>
  <c r="D286" i="3"/>
  <c r="D285" i="3"/>
  <c r="D284" i="3"/>
  <c r="D283" i="3"/>
  <c r="D282" i="3"/>
  <c r="D281" i="3"/>
  <c r="D280" i="3"/>
  <c r="D279" i="3"/>
  <c r="D278" i="3"/>
  <c r="D277" i="3"/>
  <c r="D276" i="3"/>
  <c r="D275" i="3"/>
  <c r="D274" i="3"/>
  <c r="D273" i="3"/>
  <c r="D272" i="3"/>
  <c r="D271" i="3"/>
  <c r="D270" i="3"/>
  <c r="D269" i="3"/>
  <c r="D268" i="3"/>
  <c r="D267" i="3"/>
  <c r="D266" i="3"/>
  <c r="D265" i="3"/>
  <c r="D264" i="3"/>
  <c r="D263" i="3"/>
  <c r="D262" i="3"/>
  <c r="D261" i="3"/>
  <c r="D260" i="3"/>
  <c r="D259" i="3"/>
  <c r="D258" i="3"/>
  <c r="D257" i="3"/>
  <c r="D256" i="3"/>
  <c r="D255" i="3"/>
  <c r="D254" i="3"/>
  <c r="D253" i="3"/>
  <c r="D252" i="3"/>
  <c r="D251" i="3"/>
  <c r="D250" i="3"/>
  <c r="D249" i="3"/>
  <c r="D248" i="3"/>
  <c r="D247" i="3"/>
  <c r="D246" i="3"/>
  <c r="D245" i="3"/>
  <c r="D244" i="3"/>
  <c r="D243" i="3"/>
  <c r="D242" i="3"/>
  <c r="D241" i="3"/>
  <c r="D240" i="3"/>
  <c r="D239" i="3"/>
  <c r="D238" i="3"/>
  <c r="D237" i="3"/>
  <c r="D236" i="3"/>
  <c r="D235" i="3"/>
  <c r="D234" i="3"/>
  <c r="D233" i="3"/>
  <c r="D232" i="3"/>
  <c r="D231" i="3"/>
  <c r="D230" i="3"/>
  <c r="D229" i="3"/>
  <c r="D228" i="3"/>
  <c r="D227" i="3"/>
  <c r="D226" i="3"/>
  <c r="D225" i="3"/>
  <c r="D224" i="3"/>
  <c r="D223" i="3"/>
  <c r="D222" i="3"/>
  <c r="D221" i="3"/>
  <c r="D220" i="3"/>
  <c r="D219" i="3"/>
  <c r="D218" i="3"/>
  <c r="D217" i="3"/>
  <c r="D216" i="3"/>
  <c r="D215" i="3"/>
  <c r="D214" i="3"/>
  <c r="D213" i="3"/>
  <c r="D212" i="3"/>
  <c r="D211" i="3"/>
  <c r="D210" i="3"/>
  <c r="D209" i="3"/>
  <c r="D208" i="3"/>
  <c r="D207" i="3"/>
  <c r="D206" i="3"/>
  <c r="D205" i="3"/>
  <c r="D204" i="3"/>
  <c r="D203" i="3"/>
  <c r="D202" i="3"/>
  <c r="D201" i="3"/>
  <c r="D200" i="3"/>
  <c r="D199" i="3"/>
  <c r="D198" i="3"/>
  <c r="D197" i="3"/>
  <c r="D196" i="3"/>
  <c r="D195" i="3"/>
  <c r="D194" i="3"/>
  <c r="D193" i="3"/>
  <c r="D192" i="3"/>
  <c r="D191" i="3"/>
  <c r="D190" i="3"/>
  <c r="D189" i="3"/>
  <c r="D188" i="3"/>
  <c r="D187" i="3"/>
  <c r="D186" i="3"/>
  <c r="D185" i="3"/>
  <c r="D184" i="3"/>
  <c r="D183" i="3"/>
  <c r="D182" i="3"/>
  <c r="D181" i="3"/>
  <c r="D180" i="3"/>
  <c r="D179" i="3"/>
  <c r="D178" i="3"/>
  <c r="D177" i="3"/>
  <c r="D176" i="3"/>
  <c r="D175" i="3"/>
  <c r="D174" i="3"/>
  <c r="D173" i="3"/>
  <c r="D172" i="3"/>
  <c r="D171" i="3"/>
  <c r="D170" i="3"/>
  <c r="D169" i="3"/>
  <c r="D168" i="3"/>
  <c r="D167" i="3"/>
  <c r="D166" i="3"/>
  <c r="D165" i="3"/>
  <c r="D164" i="3"/>
  <c r="D163" i="3"/>
  <c r="D162" i="3"/>
  <c r="D161" i="3"/>
  <c r="D160" i="3"/>
  <c r="D159" i="3"/>
  <c r="D158" i="3"/>
  <c r="D157" i="3"/>
  <c r="D156" i="3"/>
  <c r="D155" i="3"/>
  <c r="D154" i="3"/>
  <c r="D153" i="3"/>
  <c r="D152" i="3"/>
  <c r="D151" i="3"/>
  <c r="D150" i="3"/>
  <c r="D149" i="3"/>
  <c r="D148" i="3"/>
  <c r="D147" i="3"/>
  <c r="D146" i="3"/>
  <c r="D145" i="3"/>
  <c r="D144" i="3"/>
  <c r="D143" i="3"/>
  <c r="D142" i="3"/>
  <c r="D141" i="3"/>
  <c r="D140" i="3"/>
  <c r="D139" i="3"/>
  <c r="D138" i="3"/>
  <c r="D137" i="3"/>
  <c r="D136" i="3"/>
  <c r="D135" i="3"/>
  <c r="D134" i="3"/>
  <c r="D133" i="3"/>
  <c r="D132" i="3"/>
  <c r="D131" i="3"/>
  <c r="D130" i="3"/>
  <c r="D129" i="3"/>
  <c r="D128" i="3"/>
  <c r="D127" i="3"/>
  <c r="D126" i="3"/>
  <c r="D125" i="3"/>
  <c r="D124" i="3"/>
  <c r="D123" i="3"/>
  <c r="D122" i="3"/>
  <c r="D121" i="3"/>
  <c r="D120" i="3"/>
  <c r="D119" i="3"/>
  <c r="D118" i="3"/>
  <c r="D117" i="3"/>
  <c r="D116" i="3"/>
  <c r="D115" i="3"/>
  <c r="D114" i="3"/>
  <c r="D113" i="3"/>
  <c r="D112" i="3"/>
  <c r="D111" i="3"/>
  <c r="D110" i="3"/>
  <c r="D109" i="3"/>
  <c r="D108" i="3"/>
  <c r="D107" i="3"/>
  <c r="D106" i="3"/>
  <c r="D105" i="3"/>
  <c r="D104" i="3"/>
  <c r="D103" i="3"/>
  <c r="D102" i="3"/>
  <c r="D101" i="3"/>
  <c r="D100" i="3"/>
  <c r="D99" i="3"/>
  <c r="D98" i="3"/>
  <c r="D97" i="3"/>
  <c r="D96" i="3"/>
  <c r="D95" i="3"/>
  <c r="D94" i="3"/>
  <c r="D93" i="3"/>
  <c r="D92" i="3"/>
  <c r="D91" i="3"/>
  <c r="D90" i="3"/>
  <c r="D89" i="3"/>
  <c r="D88" i="3"/>
  <c r="D87" i="3"/>
  <c r="D86" i="3"/>
  <c r="D85" i="3"/>
  <c r="D84" i="3"/>
  <c r="D83" i="3"/>
  <c r="D82" i="3"/>
  <c r="D81" i="3"/>
  <c r="D80" i="3"/>
  <c r="D79" i="3"/>
  <c r="D78" i="3"/>
  <c r="D77" i="3"/>
  <c r="D76" i="3"/>
  <c r="D75" i="3"/>
  <c r="D74" i="3"/>
  <c r="D73" i="3"/>
  <c r="D72" i="3"/>
  <c r="D71" i="3"/>
  <c r="D70" i="3"/>
  <c r="D69" i="3"/>
  <c r="D68" i="3"/>
  <c r="D67" i="3"/>
  <c r="D66" i="3"/>
  <c r="D65" i="3"/>
  <c r="D64" i="3"/>
  <c r="D63" i="3"/>
  <c r="D62" i="3"/>
  <c r="D61" i="3"/>
  <c r="D60" i="3"/>
  <c r="D59" i="3"/>
  <c r="D58" i="3"/>
  <c r="D57" i="3"/>
  <c r="D56" i="3"/>
  <c r="D55" i="3"/>
  <c r="D54" i="3"/>
  <c r="D53" i="3"/>
  <c r="D52" i="3"/>
  <c r="D51" i="3"/>
  <c r="D50" i="3"/>
  <c r="D49" i="3"/>
  <c r="D48" i="3"/>
  <c r="D47" i="3"/>
  <c r="D46" i="3"/>
  <c r="D45" i="3"/>
  <c r="D44" i="3"/>
  <c r="D43" i="3"/>
  <c r="D42" i="3"/>
  <c r="D41" i="3"/>
  <c r="D40" i="3"/>
  <c r="D39" i="3"/>
  <c r="D38" i="3"/>
  <c r="D37" i="3"/>
  <c r="D36" i="3"/>
  <c r="D35" i="3"/>
  <c r="D34" i="3"/>
  <c r="D33" i="3"/>
  <c r="D32" i="3"/>
  <c r="D31" i="3"/>
  <c r="D30" i="3"/>
  <c r="D29" i="3"/>
  <c r="D28" i="3"/>
  <c r="D27" i="3"/>
  <c r="D26" i="3"/>
  <c r="D25" i="3"/>
  <c r="D24" i="3"/>
  <c r="D23" i="3"/>
  <c r="D22" i="3"/>
  <c r="D21" i="3"/>
  <c r="D20" i="3"/>
  <c r="D19" i="3"/>
  <c r="D18" i="3"/>
  <c r="D17" i="3"/>
  <c r="D16" i="3"/>
  <c r="D15" i="3"/>
  <c r="D14" i="3"/>
  <c r="D13" i="3"/>
  <c r="D12" i="3"/>
  <c r="D11" i="3"/>
  <c r="D10" i="3"/>
  <c r="D9" i="3"/>
  <c r="D8" i="3"/>
  <c r="D7" i="3"/>
  <c r="D6" i="3"/>
  <c r="D5" i="3"/>
  <c r="D4" i="3"/>
  <c r="D3" i="3"/>
  <c r="D2" i="3"/>
  <c r="A152" i="2"/>
  <c r="A155" i="2"/>
  <c r="N22" i="5"/>
  <c r="M22" i="5"/>
  <c r="N21" i="5"/>
  <c r="M21" i="5"/>
  <c r="N20" i="5"/>
  <c r="M20" i="5"/>
  <c r="N19" i="5"/>
  <c r="M19" i="5"/>
  <c r="N18" i="5"/>
  <c r="M18" i="5"/>
  <c r="N17" i="5"/>
  <c r="M17" i="5"/>
  <c r="N16" i="5"/>
  <c r="M16" i="5"/>
  <c r="N15" i="5"/>
  <c r="M15" i="5"/>
  <c r="N14" i="5"/>
  <c r="M14" i="5"/>
  <c r="N13" i="5"/>
  <c r="M13" i="5"/>
  <c r="N12" i="5"/>
  <c r="M12" i="5"/>
  <c r="N11" i="5"/>
  <c r="M11" i="5"/>
  <c r="N10" i="5"/>
  <c r="M10" i="5"/>
  <c r="N9" i="5"/>
  <c r="M9" i="5"/>
  <c r="N8" i="5"/>
  <c r="M8" i="5"/>
  <c r="N7" i="5"/>
  <c r="M7" i="5"/>
  <c r="N6" i="5"/>
  <c r="M6" i="5"/>
  <c r="N5" i="5"/>
  <c r="M5" i="5"/>
  <c r="N4" i="5"/>
  <c r="M4" i="5"/>
  <c r="N3" i="5"/>
  <c r="M3" i="5"/>
  <c r="A245" i="4"/>
  <c r="G245" i="4" s="1"/>
  <c r="H245" i="4" s="1"/>
  <c r="M424" i="3"/>
  <c r="A246" i="4"/>
  <c r="G246" i="4" s="1"/>
  <c r="H246" i="4" s="1"/>
  <c r="A245" i="2"/>
  <c r="A246" i="2"/>
  <c r="A248" i="2"/>
  <c r="A277" i="2"/>
  <c r="A276" i="2"/>
  <c r="A278" i="2"/>
  <c r="A249" i="4"/>
  <c r="G249" i="4" s="1"/>
  <c r="H249" i="4" s="1"/>
  <c r="A346" i="4"/>
  <c r="G346" i="4" s="1"/>
  <c r="H346" i="4" s="1"/>
  <c r="A247" i="2"/>
  <c r="A348" i="4"/>
  <c r="G348" i="4" s="1"/>
  <c r="H348" i="4" s="1"/>
  <c r="A277" i="4"/>
  <c r="G277" i="4" s="1"/>
  <c r="H277" i="4" s="1"/>
  <c r="A276" i="4"/>
  <c r="G276" i="4" s="1"/>
  <c r="H276" i="4" s="1"/>
  <c r="A112" i="2"/>
  <c r="A112" i="4"/>
  <c r="G112" i="4" s="1"/>
  <c r="H112" i="4" s="1"/>
  <c r="A72" i="2"/>
  <c r="A72" i="4"/>
  <c r="G72" i="4" s="1"/>
  <c r="H72" i="4" s="1"/>
  <c r="A132" i="2"/>
  <c r="A132" i="4"/>
  <c r="G132" i="4" s="1"/>
  <c r="H132" i="4" s="1"/>
  <c r="A148" i="2"/>
  <c r="A148" i="4"/>
  <c r="G148" i="4" s="1"/>
  <c r="H148" i="4" s="1"/>
  <c r="A26" i="2"/>
  <c r="A20" i="2"/>
  <c r="A20" i="4"/>
  <c r="G20" i="4" s="1"/>
  <c r="H20" i="4" s="1"/>
  <c r="A180" i="4"/>
  <c r="G180" i="4" s="1"/>
  <c r="H180" i="4" s="1"/>
  <c r="A180" i="2"/>
  <c r="A230" i="4"/>
  <c r="G230" i="4" s="1"/>
  <c r="H230" i="4" s="1"/>
  <c r="A230" i="2"/>
  <c r="A46" i="2"/>
  <c r="A46" i="4"/>
  <c r="G46" i="4" s="1"/>
  <c r="H46" i="4" s="1"/>
  <c r="A234" i="4"/>
  <c r="G234" i="4" s="1"/>
  <c r="H234" i="4" s="1"/>
  <c r="A234" i="2"/>
  <c r="A265" i="4"/>
  <c r="G265" i="4" s="1"/>
  <c r="H265" i="4" s="1"/>
  <c r="A265" i="2"/>
  <c r="A241" i="4"/>
  <c r="G241" i="4" s="1"/>
  <c r="H241" i="4" s="1"/>
  <c r="A241" i="2"/>
  <c r="A305" i="4"/>
  <c r="G305" i="4" s="1"/>
  <c r="H305" i="4" s="1"/>
  <c r="A309" i="4"/>
  <c r="G309" i="4" s="1"/>
  <c r="H309" i="4" s="1"/>
  <c r="A309" i="2"/>
  <c r="A298" i="4"/>
  <c r="G298" i="4" s="1"/>
  <c r="H298" i="4" s="1"/>
  <c r="A298" i="2"/>
  <c r="A260" i="2"/>
  <c r="A260" i="4"/>
  <c r="G260" i="4" s="1"/>
  <c r="H260" i="4" s="1"/>
  <c r="A313" i="4"/>
  <c r="G313" i="4" s="1"/>
  <c r="H313" i="4" s="1"/>
  <c r="A333" i="4"/>
  <c r="G333" i="4" s="1"/>
  <c r="H333" i="4" s="1"/>
  <c r="A333" i="2"/>
  <c r="A378" i="4"/>
  <c r="G378" i="4" s="1"/>
  <c r="H378" i="4" s="1"/>
  <c r="A253" i="2"/>
  <c r="A281" i="4"/>
  <c r="G281" i="4" s="1"/>
  <c r="H281" i="4" s="1"/>
  <c r="A281" i="2"/>
  <c r="A172" i="2"/>
  <c r="A196" i="2"/>
  <c r="A270" i="4"/>
  <c r="G270" i="4" s="1"/>
  <c r="H270" i="4" s="1"/>
  <c r="A270" i="2"/>
  <c r="A292" i="2"/>
  <c r="A354" i="4"/>
  <c r="G354" i="4" s="1"/>
  <c r="H354" i="4" s="1"/>
  <c r="A88" i="4"/>
  <c r="G88" i="4" s="1"/>
  <c r="H88" i="4" s="1"/>
  <c r="A262" i="4"/>
  <c r="G262" i="4" s="1"/>
  <c r="H262" i="4" s="1"/>
  <c r="A262" i="2"/>
  <c r="A323" i="4"/>
  <c r="G323" i="4" s="1"/>
  <c r="H323" i="4" s="1"/>
  <c r="A323" i="2"/>
  <c r="A328" i="4"/>
  <c r="G328" i="4" s="1"/>
  <c r="H328" i="4" s="1"/>
  <c r="A328" i="2"/>
  <c r="A316" i="4"/>
  <c r="G316" i="4" s="1"/>
  <c r="H316" i="4" s="1"/>
  <c r="A316" i="2"/>
  <c r="A40" i="4"/>
  <c r="G40" i="4" s="1"/>
  <c r="H40" i="4" s="1"/>
  <c r="A334" i="4"/>
  <c r="G334" i="4" s="1"/>
  <c r="H334" i="4" s="1"/>
  <c r="A343" i="4"/>
  <c r="G343" i="4" s="1"/>
  <c r="H343" i="4" s="1"/>
  <c r="A343" i="2"/>
  <c r="A363" i="4"/>
  <c r="G363" i="4" s="1"/>
  <c r="H363" i="4" s="1"/>
  <c r="A56" i="4"/>
  <c r="G56" i="4" s="1"/>
  <c r="H56" i="4" s="1"/>
  <c r="A56" i="2"/>
  <c r="A381" i="4"/>
  <c r="G381" i="4" s="1"/>
  <c r="H381" i="4" s="1"/>
  <c r="A250" i="4"/>
  <c r="G250" i="4" s="1"/>
  <c r="H250" i="4" s="1"/>
  <c r="A250" i="2"/>
  <c r="A371" i="4"/>
  <c r="G371" i="4" s="1"/>
  <c r="H371" i="4" s="1"/>
  <c r="A36" i="4"/>
  <c r="G36" i="4" s="1"/>
  <c r="H36" i="4" s="1"/>
  <c r="A36" i="2"/>
  <c r="A257" i="2"/>
  <c r="A8" i="4"/>
  <c r="G8" i="4" s="1"/>
  <c r="H8" i="4" s="1"/>
  <c r="A285" i="4"/>
  <c r="G285" i="4" s="1"/>
  <c r="H285" i="4" s="1"/>
  <c r="A204" i="4"/>
  <c r="G204" i="4" s="1"/>
  <c r="H204" i="4" s="1"/>
  <c r="A204" i="2"/>
  <c r="A215" i="4"/>
  <c r="G215" i="4" s="1"/>
  <c r="H215" i="4" s="1"/>
  <c r="A215" i="2"/>
  <c r="A221" i="4"/>
  <c r="G221" i="4" s="1"/>
  <c r="H221" i="4" s="1"/>
  <c r="A221" i="2"/>
  <c r="A226" i="4"/>
  <c r="G226" i="4" s="1"/>
  <c r="H226" i="4" s="1"/>
  <c r="A226" i="2"/>
  <c r="A224" i="4"/>
  <c r="G224" i="4" s="1"/>
  <c r="H224" i="4" s="1"/>
  <c r="A224" i="2"/>
  <c r="A232" i="2"/>
  <c r="A267" i="4"/>
  <c r="G267" i="4" s="1"/>
  <c r="H267" i="4" s="1"/>
  <c r="A267" i="2"/>
  <c r="A295" i="2"/>
  <c r="A271" i="2"/>
  <c r="A355" i="4"/>
  <c r="G355" i="4" s="1"/>
  <c r="H355" i="4" s="1"/>
  <c r="A373" i="4"/>
  <c r="G373" i="4" s="1"/>
  <c r="H373" i="4" s="1"/>
  <c r="A337" i="4"/>
  <c r="G337" i="4" s="1"/>
  <c r="H337" i="4" s="1"/>
  <c r="A337" i="2"/>
  <c r="A258" i="4"/>
  <c r="G258" i="4" s="1"/>
  <c r="H258" i="4" s="1"/>
  <c r="A258" i="2"/>
  <c r="A324" i="2"/>
  <c r="A324" i="4"/>
  <c r="G324" i="4" s="1"/>
  <c r="H324" i="4" s="1"/>
  <c r="A312" i="2"/>
  <c r="A293" i="4"/>
  <c r="G293" i="4" s="1"/>
  <c r="H293" i="4" s="1"/>
  <c r="A293" i="2"/>
  <c r="A44" i="4"/>
  <c r="G44" i="4" s="1"/>
  <c r="H44" i="4" s="1"/>
  <c r="A44" i="2"/>
  <c r="A335" i="2"/>
  <c r="A345" i="4"/>
  <c r="G345" i="4" s="1"/>
  <c r="H345" i="4" s="1"/>
  <c r="A359" i="4"/>
  <c r="G359" i="4" s="1"/>
  <c r="H359" i="4" s="1"/>
  <c r="A364" i="4"/>
  <c r="G364" i="4" s="1"/>
  <c r="H364" i="4" s="1"/>
  <c r="A273" i="4"/>
  <c r="G273" i="4" s="1"/>
  <c r="H273" i="4" s="1"/>
  <c r="A273" i="2"/>
  <c r="A386" i="4"/>
  <c r="G386" i="4" s="1"/>
  <c r="H386" i="4" s="1"/>
  <c r="A252" i="4"/>
  <c r="G252" i="4" s="1"/>
  <c r="H252" i="4" s="1"/>
  <c r="A252" i="2"/>
  <c r="A372" i="4"/>
  <c r="G372" i="4" s="1"/>
  <c r="H372" i="4" s="1"/>
  <c r="A38" i="2"/>
  <c r="A38" i="4"/>
  <c r="G38" i="4" s="1"/>
  <c r="H38" i="4" s="1"/>
  <c r="A100" i="2"/>
  <c r="A100" i="4"/>
  <c r="G100" i="4" s="1"/>
  <c r="H100" i="4" s="1"/>
  <c r="A116" i="2"/>
  <c r="A116" i="4"/>
  <c r="G116" i="4" s="1"/>
  <c r="H116" i="4" s="1"/>
  <c r="A136" i="2"/>
  <c r="A136" i="4"/>
  <c r="G136" i="4" s="1"/>
  <c r="H136" i="4" s="1"/>
  <c r="A152" i="4"/>
  <c r="G152" i="4" s="1"/>
  <c r="H152" i="4" s="1"/>
  <c r="A160" i="2"/>
  <c r="A160" i="4"/>
  <c r="G160" i="4" s="1"/>
  <c r="H160" i="4" s="1"/>
  <c r="A184" i="2"/>
  <c r="A184" i="4"/>
  <c r="G184" i="4" s="1"/>
  <c r="H184" i="4" s="1"/>
  <c r="A228" i="4"/>
  <c r="G228" i="4" s="1"/>
  <c r="H228" i="4" s="1"/>
  <c r="A52" i="2"/>
  <c r="A52" i="4"/>
  <c r="G52" i="4" s="1"/>
  <c r="H52" i="4" s="1"/>
  <c r="A238" i="4"/>
  <c r="G238" i="4" s="1"/>
  <c r="H238" i="4" s="1"/>
  <c r="A238" i="2"/>
  <c r="A266" i="4"/>
  <c r="G266" i="4" s="1"/>
  <c r="H266" i="4" s="1"/>
  <c r="A266" i="2"/>
  <c r="A243" i="4"/>
  <c r="G243" i="4" s="1"/>
  <c r="H243" i="4" s="1"/>
  <c r="A243" i="2"/>
  <c r="A306" i="4"/>
  <c r="G306" i="4" s="1"/>
  <c r="H306" i="4" s="1"/>
  <c r="A306" i="2"/>
  <c r="A310" i="4"/>
  <c r="G310" i="4" s="1"/>
  <c r="H310" i="4" s="1"/>
  <c r="A299" i="4"/>
  <c r="G299" i="4" s="1"/>
  <c r="H299" i="4" s="1"/>
  <c r="A290" i="4"/>
  <c r="G290" i="4" s="1"/>
  <c r="H290" i="4" s="1"/>
  <c r="A290" i="2"/>
  <c r="A374" i="4"/>
  <c r="G374" i="4" s="1"/>
  <c r="H374" i="4" s="1"/>
  <c r="A338" i="4"/>
  <c r="G338" i="4" s="1"/>
  <c r="H338" i="4" s="1"/>
  <c r="A326" i="4"/>
  <c r="G326" i="4" s="1"/>
  <c r="H326" i="4" s="1"/>
  <c r="A326" i="2"/>
  <c r="A361" i="4"/>
  <c r="G361" i="4" s="1"/>
  <c r="H361" i="4" s="1"/>
  <c r="A275" i="2"/>
  <c r="A387" i="4"/>
  <c r="G387" i="4" s="1"/>
  <c r="H387" i="4" s="1"/>
  <c r="A254" i="4"/>
  <c r="G254" i="4" s="1"/>
  <c r="H254" i="4" s="1"/>
  <c r="A254" i="2"/>
  <c r="A104" i="2"/>
  <c r="A104" i="4"/>
  <c r="G104" i="4" s="1"/>
  <c r="H104" i="4" s="1"/>
  <c r="A22" i="2"/>
  <c r="A2" i="4"/>
  <c r="G2" i="4" s="1"/>
  <c r="H2" i="4" s="1"/>
  <c r="A12" i="4"/>
  <c r="G12" i="4" s="1"/>
  <c r="H12" i="4" s="1"/>
  <c r="A12" i="2"/>
  <c r="A286" i="2"/>
  <c r="A208" i="4"/>
  <c r="G208" i="4" s="1"/>
  <c r="H208" i="4" s="1"/>
  <c r="A208" i="2"/>
  <c r="A216" i="4"/>
  <c r="G216" i="4" s="1"/>
  <c r="H216" i="4" s="1"/>
  <c r="A222" i="4"/>
  <c r="G222" i="4" s="1"/>
  <c r="H222" i="4" s="1"/>
  <c r="A222" i="2"/>
  <c r="A225" i="4"/>
  <c r="G225" i="4" s="1"/>
  <c r="H225" i="4" s="1"/>
  <c r="A225" i="2"/>
  <c r="A188" i="2"/>
  <c r="A211" i="4"/>
  <c r="G211" i="4" s="1"/>
  <c r="H211" i="4" s="1"/>
  <c r="A211" i="2"/>
  <c r="A235" i="2"/>
  <c r="A235" i="4"/>
  <c r="G235" i="4" s="1"/>
  <c r="H235" i="4" s="1"/>
  <c r="A301" i="2"/>
  <c r="A301" i="4"/>
  <c r="G301" i="4" s="1"/>
  <c r="H301" i="4" s="1"/>
  <c r="A269" i="2"/>
  <c r="A269" i="4"/>
  <c r="G269" i="4" s="1"/>
  <c r="H269" i="4" s="1"/>
  <c r="A289" i="4"/>
  <c r="G289" i="4" s="1"/>
  <c r="H289" i="4" s="1"/>
  <c r="A351" i="4"/>
  <c r="G351" i="4" s="1"/>
  <c r="H351" i="4" s="1"/>
  <c r="A375" i="4"/>
  <c r="G375" i="4" s="1"/>
  <c r="H375" i="4" s="1"/>
  <c r="A340" i="2"/>
  <c r="A340" i="4"/>
  <c r="G340" i="4" s="1"/>
  <c r="H340" i="4" s="1"/>
  <c r="A314" i="2"/>
  <c r="A314" i="4"/>
  <c r="G314" i="4" s="1"/>
  <c r="H314" i="4" s="1"/>
  <c r="A304" i="2"/>
  <c r="A329" i="2"/>
  <c r="A329" i="4"/>
  <c r="G329" i="4" s="1"/>
  <c r="H329" i="4" s="1"/>
  <c r="A362" i="4"/>
  <c r="G362" i="4" s="1"/>
  <c r="H362" i="4" s="1"/>
  <c r="A367" i="4"/>
  <c r="G367" i="4" s="1"/>
  <c r="H367" i="4" s="1"/>
  <c r="A274" i="4"/>
  <c r="G274" i="4" s="1"/>
  <c r="H274" i="4" s="1"/>
  <c r="A383" i="4"/>
  <c r="G383" i="4" s="1"/>
  <c r="H383" i="4" s="1"/>
  <c r="A379" i="4"/>
  <c r="G379" i="4" s="1"/>
  <c r="H379" i="4" s="1"/>
  <c r="A370" i="4"/>
  <c r="G370" i="4" s="1"/>
  <c r="H370" i="4" s="1"/>
  <c r="A34" i="4"/>
  <c r="G34" i="4" s="1"/>
  <c r="H34" i="4" s="1"/>
  <c r="A34" i="2"/>
  <c r="A256" i="4"/>
  <c r="G256" i="4" s="1"/>
  <c r="H256" i="4" s="1"/>
  <c r="A6" i="4"/>
  <c r="G6" i="4" s="1"/>
  <c r="H6" i="4" s="1"/>
  <c r="A6" i="2"/>
  <c r="A282" i="2"/>
  <c r="A200" i="4"/>
  <c r="G200" i="4" s="1"/>
  <c r="H200" i="4" s="1"/>
  <c r="A200" i="2"/>
  <c r="A212" i="4"/>
  <c r="G212" i="4" s="1"/>
  <c r="H212" i="4" s="1"/>
  <c r="A212" i="2"/>
  <c r="A223" i="2"/>
  <c r="A229" i="4"/>
  <c r="G229" i="4" s="1"/>
  <c r="H229" i="4" s="1"/>
  <c r="A233" i="4"/>
  <c r="G233" i="4" s="1"/>
  <c r="H233" i="4" s="1"/>
  <c r="A236" i="2"/>
  <c r="A264" i="2"/>
  <c r="A264" i="4"/>
  <c r="G264" i="4" s="1"/>
  <c r="H264" i="4" s="1"/>
  <c r="A240" i="2"/>
  <c r="A242" i="2"/>
  <c r="A242" i="4"/>
  <c r="G242" i="4" s="1"/>
  <c r="H242" i="4" s="1"/>
  <c r="A308" i="4"/>
  <c r="G308" i="4" s="1"/>
  <c r="H308" i="4" s="1"/>
  <c r="A308" i="2"/>
  <c r="A297" i="2"/>
  <c r="A297" i="4"/>
  <c r="G297" i="4" s="1"/>
  <c r="H297" i="4" s="1"/>
  <c r="A302" i="4"/>
  <c r="G302" i="4" s="1"/>
  <c r="H302" i="4" s="1"/>
  <c r="A319" i="2"/>
  <c r="A319" i="4"/>
  <c r="G319" i="4" s="1"/>
  <c r="H319" i="4" s="1"/>
  <c r="A294" i="4"/>
  <c r="G294" i="4" s="1"/>
  <c r="H294" i="4" s="1"/>
  <c r="A30" i="4"/>
  <c r="G30" i="4" s="1"/>
  <c r="H30" i="4" s="1"/>
  <c r="A30" i="2"/>
  <c r="A4" i="2"/>
  <c r="A4" i="4"/>
  <c r="G4" i="4" s="1"/>
  <c r="H4" i="4" s="1"/>
  <c r="A237" i="4"/>
  <c r="G237" i="4" s="1"/>
  <c r="H237" i="4" s="1"/>
  <c r="A237" i="2"/>
  <c r="A108" i="4"/>
  <c r="G108" i="4" s="1"/>
  <c r="H108" i="4" s="1"/>
  <c r="A108" i="2"/>
  <c r="A68" i="4"/>
  <c r="G68" i="4" s="1"/>
  <c r="H68" i="4" s="1"/>
  <c r="A68" i="2"/>
  <c r="A124" i="4"/>
  <c r="G124" i="4" s="1"/>
  <c r="H124" i="4" s="1"/>
  <c r="A124" i="2"/>
  <c r="A14" i="2"/>
  <c r="A24" i="4"/>
  <c r="G24" i="4" s="1"/>
  <c r="H24" i="4" s="1"/>
  <c r="A24" i="2"/>
  <c r="A18" i="2"/>
  <c r="A176" i="4"/>
  <c r="G176" i="4" s="1"/>
  <c r="H176" i="4" s="1"/>
  <c r="A176" i="2"/>
  <c r="A192" i="4"/>
  <c r="G192" i="4" s="1"/>
  <c r="H192" i="4" s="1"/>
  <c r="A192" i="2"/>
  <c r="A218" i="4"/>
  <c r="G218" i="4" s="1"/>
  <c r="H218" i="4" s="1"/>
  <c r="A218" i="2"/>
  <c r="A307" i="2"/>
  <c r="A341" i="4"/>
  <c r="G341" i="4" s="1"/>
  <c r="H341" i="4" s="1"/>
  <c r="A341" i="2"/>
  <c r="A42" i="2"/>
  <c r="A42" i="4"/>
  <c r="G42" i="4" s="1"/>
  <c r="H42" i="4" s="1"/>
  <c r="A315" i="4"/>
  <c r="G315" i="4" s="1"/>
  <c r="H315" i="4" s="1"/>
  <c r="A315" i="2"/>
  <c r="A322" i="4"/>
  <c r="G322" i="4" s="1"/>
  <c r="H322" i="4" s="1"/>
  <c r="A322" i="2"/>
  <c r="A90" i="4"/>
  <c r="G90" i="4" s="1"/>
  <c r="H90" i="4" s="1"/>
  <c r="A90" i="2"/>
  <c r="A353" i="4"/>
  <c r="G353" i="4" s="1"/>
  <c r="H353" i="4" s="1"/>
  <c r="A96" i="4"/>
  <c r="G96" i="4" s="1"/>
  <c r="H96" i="4" s="1"/>
  <c r="A96" i="2"/>
  <c r="A92" i="4"/>
  <c r="G92" i="4" s="1"/>
  <c r="H92" i="4" s="1"/>
  <c r="A92" i="2"/>
  <c r="A53" i="2"/>
  <c r="A53" i="4"/>
  <c r="G53" i="4" s="1"/>
  <c r="H53" i="4" s="1"/>
  <c r="A231" i="2"/>
  <c r="A231" i="4"/>
  <c r="G231" i="4" s="1"/>
  <c r="H231" i="4" s="1"/>
  <c r="A219" i="2"/>
  <c r="A219" i="4"/>
  <c r="G219" i="4" s="1"/>
  <c r="H219" i="4" s="1"/>
  <c r="A203" i="4"/>
  <c r="G203" i="4" s="1"/>
  <c r="H203" i="4" s="1"/>
  <c r="A120" i="2"/>
  <c r="A120" i="4"/>
  <c r="G120" i="4" s="1"/>
  <c r="H120" i="4" s="1"/>
  <c r="A164" i="2"/>
  <c r="A164" i="4"/>
  <c r="G164" i="4" s="1"/>
  <c r="H164" i="4" s="1"/>
  <c r="A194" i="4"/>
  <c r="G194" i="4" s="1"/>
  <c r="H194" i="4" s="1"/>
  <c r="A194" i="2"/>
  <c r="A174" i="2"/>
  <c r="A174" i="4"/>
  <c r="G174" i="4" s="1"/>
  <c r="H174" i="4" s="1"/>
  <c r="A162" i="4"/>
  <c r="G162" i="4" s="1"/>
  <c r="H162" i="4" s="1"/>
  <c r="A16" i="2"/>
  <c r="A16" i="4"/>
  <c r="G16" i="4" s="1"/>
  <c r="H16" i="4" s="1"/>
  <c r="A133" i="4"/>
  <c r="G133" i="4" s="1"/>
  <c r="H133" i="4" s="1"/>
  <c r="A133" i="2"/>
  <c r="A77" i="4"/>
  <c r="G77" i="4" s="1"/>
  <c r="H77" i="4" s="1"/>
  <c r="A107" i="4"/>
  <c r="G107" i="4" s="1"/>
  <c r="H107" i="4" s="1"/>
  <c r="A107" i="2"/>
  <c r="A288" i="2"/>
  <c r="A288" i="4"/>
  <c r="G288" i="4" s="1"/>
  <c r="H288" i="4" s="1"/>
  <c r="A7" i="4"/>
  <c r="G7" i="4" s="1"/>
  <c r="H7" i="4" s="1"/>
  <c r="A7" i="2"/>
  <c r="A37" i="2"/>
  <c r="A37" i="4"/>
  <c r="G37" i="4" s="1"/>
  <c r="H37" i="4" s="1"/>
  <c r="A384" i="4"/>
  <c r="G384" i="4" s="1"/>
  <c r="H384" i="4" s="1"/>
  <c r="A368" i="4"/>
  <c r="G368" i="4" s="1"/>
  <c r="H368" i="4" s="1"/>
  <c r="A344" i="4"/>
  <c r="G344" i="4" s="1"/>
  <c r="H344" i="4" s="1"/>
  <c r="A344" i="2"/>
  <c r="A41" i="2"/>
  <c r="A41" i="4"/>
  <c r="G41" i="4" s="1"/>
  <c r="H41" i="4" s="1"/>
  <c r="A259" i="4"/>
  <c r="G259" i="4" s="1"/>
  <c r="H259" i="4" s="1"/>
  <c r="A259" i="2"/>
  <c r="A291" i="2"/>
  <c r="A291" i="4"/>
  <c r="G291" i="4" s="1"/>
  <c r="H291" i="4" s="1"/>
  <c r="A296" i="2"/>
  <c r="A296" i="4"/>
  <c r="G296" i="4" s="1"/>
  <c r="H296" i="4" s="1"/>
  <c r="A205" i="4"/>
  <c r="G205" i="4" s="1"/>
  <c r="H205" i="4" s="1"/>
  <c r="A189" i="2"/>
  <c r="A189" i="4"/>
  <c r="G189" i="4" s="1"/>
  <c r="H189" i="4" s="1"/>
  <c r="A173" i="4"/>
  <c r="G173" i="4" s="1"/>
  <c r="H173" i="4" s="1"/>
  <c r="A173" i="2"/>
  <c r="A165" i="2"/>
  <c r="A165" i="4"/>
  <c r="G165" i="4" s="1"/>
  <c r="H165" i="4" s="1"/>
  <c r="A155" i="4"/>
  <c r="G155" i="4" s="1"/>
  <c r="H155" i="4" s="1"/>
  <c r="A143" i="2"/>
  <c r="A143" i="4"/>
  <c r="G143" i="4" s="1"/>
  <c r="H143" i="4" s="1"/>
  <c r="A118" i="4"/>
  <c r="G118" i="4" s="1"/>
  <c r="H118" i="4" s="1"/>
  <c r="A118" i="2"/>
  <c r="A102" i="4"/>
  <c r="G102" i="4" s="1"/>
  <c r="H102" i="4" s="1"/>
  <c r="A283" i="4"/>
  <c r="G283" i="4" s="1"/>
  <c r="H283" i="4" s="1"/>
  <c r="A283" i="2"/>
  <c r="A32" i="2"/>
  <c r="A32" i="4"/>
  <c r="G32" i="4" s="1"/>
  <c r="H32" i="4" s="1"/>
  <c r="A349" i="4"/>
  <c r="G349" i="4" s="1"/>
  <c r="H349" i="4" s="1"/>
  <c r="A303" i="4"/>
  <c r="G303" i="4" s="1"/>
  <c r="H303" i="4" s="1"/>
  <c r="A303" i="2"/>
  <c r="A317" i="2"/>
  <c r="A317" i="4"/>
  <c r="G317" i="4" s="1"/>
  <c r="H317" i="4" s="1"/>
  <c r="A357" i="4"/>
  <c r="G357" i="4" s="1"/>
  <c r="H357" i="4" s="1"/>
  <c r="A300" i="2"/>
  <c r="A300" i="4"/>
  <c r="G300" i="4" s="1"/>
  <c r="H300" i="4" s="1"/>
  <c r="A207" i="4"/>
  <c r="G207" i="4" s="1"/>
  <c r="H207" i="4" s="1"/>
  <c r="A207" i="2"/>
  <c r="A193" i="2"/>
  <c r="A193" i="4"/>
  <c r="G193" i="4" s="1"/>
  <c r="H193" i="4" s="1"/>
  <c r="A175" i="4"/>
  <c r="G175" i="4" s="1"/>
  <c r="H175" i="4" s="1"/>
  <c r="A175" i="2"/>
  <c r="A19" i="4"/>
  <c r="G19" i="4" s="1"/>
  <c r="H19" i="4" s="1"/>
  <c r="A23" i="4"/>
  <c r="G23" i="4" s="1"/>
  <c r="H23" i="4" s="1"/>
  <c r="A85" i="2"/>
  <c r="A85" i="4"/>
  <c r="G85" i="4" s="1"/>
  <c r="H85" i="4" s="1"/>
  <c r="A125" i="2"/>
  <c r="A125" i="4"/>
  <c r="G125" i="4" s="1"/>
  <c r="H125" i="4" s="1"/>
  <c r="A106" i="4"/>
  <c r="G106" i="4" s="1"/>
  <c r="H106" i="4" s="1"/>
  <c r="A106" i="2"/>
  <c r="A239" i="4"/>
  <c r="G239" i="4" s="1"/>
  <c r="H239" i="4" s="1"/>
  <c r="A227" i="2"/>
  <c r="A227" i="4"/>
  <c r="G227" i="4" s="1"/>
  <c r="H227" i="4" s="1"/>
  <c r="A187" i="4"/>
  <c r="G187" i="4" s="1"/>
  <c r="H187" i="4" s="1"/>
  <c r="A187" i="2"/>
  <c r="A167" i="2"/>
  <c r="A167" i="4"/>
  <c r="G167" i="4" s="1"/>
  <c r="H167" i="4" s="1"/>
  <c r="A156" i="4"/>
  <c r="G156" i="4" s="1"/>
  <c r="H156" i="4" s="1"/>
  <c r="A156" i="2"/>
  <c r="A144" i="2"/>
  <c r="A144" i="4"/>
  <c r="G144" i="4" s="1"/>
  <c r="H144" i="4" s="1"/>
  <c r="A123" i="4"/>
  <c r="G123" i="4" s="1"/>
  <c r="H123" i="4" s="1"/>
  <c r="A73" i="2"/>
  <c r="A73" i="4"/>
  <c r="G73" i="4" s="1"/>
  <c r="H73" i="4" s="1"/>
  <c r="A111" i="4"/>
  <c r="G111" i="4" s="1"/>
  <c r="H111" i="4" s="1"/>
  <c r="A111" i="2"/>
  <c r="A280" i="2"/>
  <c r="A280" i="4"/>
  <c r="G280" i="4" s="1"/>
  <c r="H280" i="4" s="1"/>
  <c r="A255" i="4"/>
  <c r="G255" i="4" s="1"/>
  <c r="H255" i="4" s="1"/>
  <c r="A255" i="2"/>
  <c r="A29" i="2"/>
  <c r="A29" i="4"/>
  <c r="G29" i="4" s="1"/>
  <c r="H29" i="4" s="1"/>
  <c r="A60" i="4"/>
  <c r="G60" i="4" s="1"/>
  <c r="H60" i="4" s="1"/>
  <c r="A360" i="4"/>
  <c r="G360" i="4" s="1"/>
  <c r="H360" i="4" s="1"/>
  <c r="A332" i="4"/>
  <c r="G332" i="4" s="1"/>
  <c r="H332" i="4" s="1"/>
  <c r="A332" i="2"/>
  <c r="A320" i="2"/>
  <c r="A320" i="4"/>
  <c r="G320" i="4" s="1"/>
  <c r="H320" i="4" s="1"/>
  <c r="A352" i="4"/>
  <c r="G352" i="4" s="1"/>
  <c r="H352" i="4" s="1"/>
  <c r="A94" i="2"/>
  <c r="A94" i="4"/>
  <c r="G94" i="4" s="1"/>
  <c r="H94" i="4" s="1"/>
  <c r="A214" i="2"/>
  <c r="A214" i="4"/>
  <c r="G214" i="4" s="1"/>
  <c r="H214" i="4" s="1"/>
  <c r="A197" i="4"/>
  <c r="G197" i="4" s="1"/>
  <c r="H197" i="4" s="1"/>
  <c r="A197" i="2"/>
  <c r="A182" i="2"/>
  <c r="A182" i="4"/>
  <c r="G182" i="4" s="1"/>
  <c r="H182" i="4" s="1"/>
  <c r="A169" i="4"/>
  <c r="G169" i="4" s="1"/>
  <c r="H169" i="4" s="1"/>
  <c r="A169" i="2"/>
  <c r="A27" i="4"/>
  <c r="G27" i="4" s="1"/>
  <c r="H27" i="4" s="1"/>
  <c r="A15" i="4"/>
  <c r="G15" i="4" s="1"/>
  <c r="H15" i="4" s="1"/>
  <c r="A131" i="4"/>
  <c r="G131" i="4" s="1"/>
  <c r="H131" i="4" s="1"/>
  <c r="A76" i="4"/>
  <c r="G76" i="4" s="1"/>
  <c r="H76" i="4" s="1"/>
  <c r="A76" i="2"/>
  <c r="A109" i="4"/>
  <c r="G109" i="4" s="1"/>
  <c r="H109" i="4" s="1"/>
  <c r="A10" i="2"/>
  <c r="A10" i="4"/>
  <c r="G10" i="4" s="1"/>
  <c r="H10" i="4" s="1"/>
  <c r="A369" i="4"/>
  <c r="G369" i="4" s="1"/>
  <c r="H369" i="4" s="1"/>
  <c r="A330" i="2"/>
  <c r="A330" i="4"/>
  <c r="G330" i="4" s="1"/>
  <c r="H330" i="4" s="1"/>
  <c r="A311" i="4"/>
  <c r="G311" i="4" s="1"/>
  <c r="H311" i="4" s="1"/>
  <c r="A311" i="2"/>
  <c r="A339" i="2"/>
  <c r="A339" i="4"/>
  <c r="G339" i="4" s="1"/>
  <c r="H339" i="4" s="1"/>
  <c r="A268" i="4"/>
  <c r="G268" i="4" s="1"/>
  <c r="H268" i="4" s="1"/>
  <c r="A268" i="2"/>
  <c r="A48" i="2"/>
  <c r="A48" i="4"/>
  <c r="G48" i="4" s="1"/>
  <c r="H48" i="4" s="1"/>
  <c r="A201" i="4"/>
  <c r="G201" i="4" s="1"/>
  <c r="H201" i="4" s="1"/>
  <c r="A201" i="2"/>
  <c r="A186" i="2"/>
  <c r="A186" i="4"/>
  <c r="G186" i="4" s="1"/>
  <c r="H186" i="4" s="1"/>
  <c r="A170" i="4"/>
  <c r="G170" i="4" s="1"/>
  <c r="H170" i="4" s="1"/>
  <c r="A170" i="2"/>
  <c r="A161" i="2"/>
  <c r="A161" i="4"/>
  <c r="G161" i="4" s="1"/>
  <c r="H161" i="4" s="1"/>
  <c r="A147" i="4"/>
  <c r="G147" i="4" s="1"/>
  <c r="H147" i="4" s="1"/>
  <c r="A135" i="2"/>
  <c r="A135" i="4"/>
  <c r="G135" i="4" s="1"/>
  <c r="H135" i="4" s="1"/>
  <c r="A115" i="4"/>
  <c r="G115" i="4" s="1"/>
  <c r="H115" i="4" s="1"/>
  <c r="A115" i="2"/>
  <c r="A113" i="2"/>
  <c r="A113" i="4"/>
  <c r="G113" i="4" s="1"/>
  <c r="H113" i="4" s="1"/>
  <c r="A199" i="4"/>
  <c r="G199" i="4" s="1"/>
  <c r="H199" i="4" s="1"/>
  <c r="A191" i="4"/>
  <c r="G191" i="4" s="1"/>
  <c r="H191" i="4" s="1"/>
  <c r="A191" i="2"/>
  <c r="A179" i="4"/>
  <c r="G179" i="4" s="1"/>
  <c r="H179" i="4" s="1"/>
  <c r="A179" i="2"/>
  <c r="A272" i="4"/>
  <c r="G272" i="4" s="1"/>
  <c r="H272" i="4" s="1"/>
  <c r="A272" i="2"/>
  <c r="A166" i="4"/>
  <c r="G166" i="4" s="1"/>
  <c r="H166" i="4" s="1"/>
  <c r="A166" i="2"/>
  <c r="A158" i="4"/>
  <c r="G158" i="4" s="1"/>
  <c r="H158" i="4" s="1"/>
  <c r="A158" i="2"/>
  <c r="A145" i="4"/>
  <c r="G145" i="4" s="1"/>
  <c r="H145" i="4" s="1"/>
  <c r="A145" i="2"/>
  <c r="A86" i="4"/>
  <c r="G86" i="4" s="1"/>
  <c r="H86" i="4" s="1"/>
  <c r="A86" i="2"/>
  <c r="A140" i="4"/>
  <c r="G140" i="4" s="1"/>
  <c r="H140" i="4" s="1"/>
  <c r="A128" i="4"/>
  <c r="G128" i="4" s="1"/>
  <c r="H128" i="4" s="1"/>
  <c r="A128" i="2"/>
  <c r="A119" i="4"/>
  <c r="G119" i="4" s="1"/>
  <c r="H119" i="4" s="1"/>
  <c r="A114" i="4"/>
  <c r="G114" i="4" s="1"/>
  <c r="H114" i="4" s="1"/>
  <c r="A114" i="2"/>
  <c r="A69" i="4"/>
  <c r="G69" i="4" s="1"/>
  <c r="H69" i="4" s="1"/>
  <c r="A69" i="2"/>
  <c r="A103" i="4"/>
  <c r="G103" i="4" s="1"/>
  <c r="H103" i="4" s="1"/>
  <c r="A103" i="2"/>
  <c r="A110" i="4"/>
  <c r="G110" i="4" s="1"/>
  <c r="H110" i="4" s="1"/>
  <c r="A110" i="2"/>
  <c r="A284" i="4"/>
  <c r="G284" i="4" s="1"/>
  <c r="H284" i="4" s="1"/>
  <c r="A284" i="2"/>
  <c r="A11" i="4"/>
  <c r="G11" i="4" s="1"/>
  <c r="H11" i="4" s="1"/>
  <c r="A11" i="2"/>
  <c r="A49" i="4"/>
  <c r="G49" i="4" s="1"/>
  <c r="H49" i="4" s="1"/>
  <c r="A49" i="2"/>
  <c r="A206" i="4"/>
  <c r="G206" i="4" s="1"/>
  <c r="H206" i="4" s="1"/>
  <c r="A206" i="2"/>
  <c r="A2" i="2"/>
  <c r="A93" i="2"/>
  <c r="A93" i="4"/>
  <c r="G93" i="4" s="1"/>
  <c r="H93" i="4" s="1"/>
  <c r="A47" i="2"/>
  <c r="A47" i="4"/>
  <c r="G47" i="4" s="1"/>
  <c r="H47" i="4" s="1"/>
  <c r="A209" i="2"/>
  <c r="A209" i="4"/>
  <c r="G209" i="4" s="1"/>
  <c r="H209" i="4" s="1"/>
  <c r="A198" i="2"/>
  <c r="A198" i="4"/>
  <c r="G198" i="4" s="1"/>
  <c r="H198" i="4" s="1"/>
  <c r="A183" i="2"/>
  <c r="A183" i="4"/>
  <c r="G183" i="4" s="1"/>
  <c r="H183" i="4" s="1"/>
  <c r="A177" i="2"/>
  <c r="A177" i="4"/>
  <c r="G177" i="4" s="1"/>
  <c r="H177" i="4" s="1"/>
  <c r="A157" i="2"/>
  <c r="A157" i="4"/>
  <c r="G157" i="4" s="1"/>
  <c r="H157" i="4" s="1"/>
  <c r="A150" i="2"/>
  <c r="A150" i="4"/>
  <c r="G150" i="4" s="1"/>
  <c r="H150" i="4" s="1"/>
  <c r="A139" i="2"/>
  <c r="A139" i="4"/>
  <c r="G139" i="4" s="1"/>
  <c r="H139" i="4" s="1"/>
  <c r="A134" i="2"/>
  <c r="A134" i="4"/>
  <c r="G134" i="4" s="1"/>
  <c r="H134" i="4" s="1"/>
  <c r="A126" i="2"/>
  <c r="A126" i="4"/>
  <c r="G126" i="4" s="1"/>
  <c r="H126" i="4" s="1"/>
  <c r="A79" i="2"/>
  <c r="A79" i="4"/>
  <c r="G79" i="4" s="1"/>
  <c r="H79" i="4" s="1"/>
  <c r="A75" i="2"/>
  <c r="A75" i="4"/>
  <c r="G75" i="4" s="1"/>
  <c r="H75" i="4" s="1"/>
  <c r="A67" i="2"/>
  <c r="A67" i="4"/>
  <c r="G67" i="4" s="1"/>
  <c r="H67" i="4" s="1"/>
  <c r="A101" i="2"/>
  <c r="A101" i="4"/>
  <c r="G101" i="4" s="1"/>
  <c r="H101" i="4" s="1"/>
  <c r="A9" i="2"/>
  <c r="A9" i="4"/>
  <c r="G9" i="4" s="1"/>
  <c r="H9" i="4" s="1"/>
  <c r="A82" i="2"/>
  <c r="A82" i="4"/>
  <c r="G82" i="4" s="1"/>
  <c r="H82" i="4" s="1"/>
  <c r="A31" i="2"/>
  <c r="A31" i="4"/>
  <c r="G31" i="4" s="1"/>
  <c r="H31" i="4" s="1"/>
  <c r="A80" i="2"/>
  <c r="A80" i="4"/>
  <c r="G80" i="4" s="1"/>
  <c r="H80" i="4" s="1"/>
  <c r="A251" i="2"/>
  <c r="A251" i="4"/>
  <c r="G251" i="4" s="1"/>
  <c r="H251" i="4" s="1"/>
  <c r="A57" i="2"/>
  <c r="A57" i="4"/>
  <c r="G57" i="4" s="1"/>
  <c r="H57" i="4" s="1"/>
  <c r="A336" i="2"/>
  <c r="A336" i="4"/>
  <c r="G336" i="4" s="1"/>
  <c r="H336" i="4" s="1"/>
  <c r="A327" i="2"/>
  <c r="A327" i="4"/>
  <c r="G327" i="4" s="1"/>
  <c r="H327" i="4" s="1"/>
  <c r="A89" i="2"/>
  <c r="A89" i="4"/>
  <c r="G89" i="4" s="1"/>
  <c r="H89" i="4" s="1"/>
  <c r="A98" i="2"/>
  <c r="A98" i="4"/>
  <c r="G98" i="4" s="1"/>
  <c r="H98" i="4" s="1"/>
  <c r="A279" i="2"/>
  <c r="A279" i="4"/>
  <c r="G279" i="4" s="1"/>
  <c r="H279" i="4" s="1"/>
  <c r="A64" i="4"/>
  <c r="G64" i="4" s="1"/>
  <c r="H64" i="4" s="1"/>
  <c r="A64" i="2"/>
  <c r="A59" i="4"/>
  <c r="G59" i="4" s="1"/>
  <c r="H59" i="4" s="1"/>
  <c r="A59" i="2"/>
  <c r="A50" i="2"/>
  <c r="A50" i="4"/>
  <c r="G50" i="4" s="1"/>
  <c r="H50" i="4" s="1"/>
  <c r="A185" i="4"/>
  <c r="G185" i="4" s="1"/>
  <c r="H185" i="4" s="1"/>
  <c r="A185" i="2"/>
  <c r="A159" i="2"/>
  <c r="A159" i="4"/>
  <c r="G159" i="4" s="1"/>
  <c r="H159" i="4" s="1"/>
  <c r="A149" i="4"/>
  <c r="G149" i="4" s="1"/>
  <c r="H149" i="4" s="1"/>
  <c r="A149" i="2"/>
  <c r="A141" i="2"/>
  <c r="A141" i="4"/>
  <c r="G141" i="4" s="1"/>
  <c r="H141" i="4" s="1"/>
  <c r="A121" i="4"/>
  <c r="G121" i="4" s="1"/>
  <c r="H121" i="4" s="1"/>
  <c r="A121" i="2"/>
  <c r="A66" i="2"/>
  <c r="A66" i="4"/>
  <c r="G66" i="4" s="1"/>
  <c r="H66" i="4" s="1"/>
  <c r="A58" i="4"/>
  <c r="G58" i="4" s="1"/>
  <c r="H58" i="4" s="1"/>
  <c r="A58" i="2"/>
  <c r="A99" i="2"/>
  <c r="A99" i="4"/>
  <c r="G99" i="4" s="1"/>
  <c r="H99" i="4" s="1"/>
  <c r="A91" i="2"/>
  <c r="A91" i="4"/>
  <c r="G91" i="4" s="1"/>
  <c r="H91" i="4" s="1"/>
  <c r="A213" i="2"/>
  <c r="A213" i="4"/>
  <c r="G213" i="4" s="1"/>
  <c r="H213" i="4" s="1"/>
  <c r="A146" i="4"/>
  <c r="G146" i="4" s="1"/>
  <c r="H146" i="4" s="1"/>
  <c r="A146" i="2"/>
  <c r="A105" i="2"/>
  <c r="A105" i="4"/>
  <c r="G105" i="4" s="1"/>
  <c r="H105" i="4" s="1"/>
  <c r="A178" i="4"/>
  <c r="G178" i="4" s="1"/>
  <c r="H178" i="4" s="1"/>
  <c r="A178" i="2"/>
  <c r="A137" i="2"/>
  <c r="A137" i="4"/>
  <c r="G137" i="4" s="1"/>
  <c r="H137" i="4" s="1"/>
  <c r="A54" i="4"/>
  <c r="G54" i="4" s="1"/>
  <c r="H54" i="4" s="1"/>
  <c r="A54" i="2"/>
  <c r="A51" i="4"/>
  <c r="G51" i="4" s="1"/>
  <c r="H51" i="4" s="1"/>
  <c r="A51" i="2"/>
  <c r="A190" i="2"/>
  <c r="A190" i="4"/>
  <c r="G190" i="4" s="1"/>
  <c r="H190" i="4" s="1"/>
  <c r="A151" i="4"/>
  <c r="G151" i="4" s="1"/>
  <c r="H151" i="4" s="1"/>
  <c r="A151" i="2"/>
  <c r="A127" i="2"/>
  <c r="A127" i="4"/>
  <c r="G127" i="4" s="1"/>
  <c r="H127" i="4" s="1"/>
  <c r="A71" i="4"/>
  <c r="G71" i="4" s="1"/>
  <c r="H71" i="4" s="1"/>
  <c r="A71" i="2"/>
  <c r="A5" i="2"/>
  <c r="A5" i="4"/>
  <c r="G5" i="4" s="1"/>
  <c r="H5" i="4" s="1"/>
  <c r="A55" i="4"/>
  <c r="G55" i="4" s="1"/>
  <c r="H55" i="4" s="1"/>
  <c r="A55" i="2"/>
  <c r="A195" i="2"/>
  <c r="A195" i="4"/>
  <c r="G195" i="4" s="1"/>
  <c r="H195" i="4" s="1"/>
  <c r="A25" i="4"/>
  <c r="G25" i="4" s="1"/>
  <c r="H25" i="4" s="1"/>
  <c r="A25" i="2"/>
  <c r="A142" i="2"/>
  <c r="A142" i="4"/>
  <c r="G142" i="4" s="1"/>
  <c r="H142" i="4" s="1"/>
  <c r="A78" i="4"/>
  <c r="G78" i="4" s="1"/>
  <c r="H78" i="4" s="1"/>
  <c r="A78" i="2"/>
  <c r="A95" i="2"/>
  <c r="A95" i="4"/>
  <c r="G95" i="4" s="1"/>
  <c r="H95" i="4" s="1"/>
  <c r="A377" i="4"/>
  <c r="G377" i="4" s="1"/>
  <c r="H377" i="4" s="1"/>
  <c r="A3" i="4"/>
  <c r="G3" i="4" s="1"/>
  <c r="H3" i="4" s="1"/>
  <c r="A3" i="2"/>
  <c r="A33" i="4"/>
  <c r="G33" i="4" s="1"/>
  <c r="H33" i="4" s="1"/>
  <c r="A33" i="2"/>
  <c r="A65" i="4"/>
  <c r="G65" i="4" s="1"/>
  <c r="H65" i="4" s="1"/>
  <c r="A65" i="2"/>
  <c r="A365" i="4"/>
  <c r="G365" i="4" s="1"/>
  <c r="H365" i="4" s="1"/>
  <c r="A45" i="4"/>
  <c r="G45" i="4" s="1"/>
  <c r="H45" i="4" s="1"/>
  <c r="A45" i="2"/>
  <c r="A263" i="4"/>
  <c r="G263" i="4" s="1"/>
  <c r="H263" i="4" s="1"/>
  <c r="A263" i="2"/>
  <c r="A356" i="4"/>
  <c r="G356" i="4" s="1"/>
  <c r="H356" i="4" s="1"/>
  <c r="A287" i="2"/>
  <c r="A287" i="4"/>
  <c r="G287" i="4" s="1"/>
  <c r="H287" i="4" s="1"/>
  <c r="A385" i="4"/>
  <c r="G385" i="4" s="1"/>
  <c r="H385" i="4" s="1"/>
  <c r="A97" i="2"/>
  <c r="A97" i="4"/>
  <c r="G97" i="4" s="1"/>
  <c r="H97" i="4" s="1"/>
  <c r="A210" i="4"/>
  <c r="G210" i="4" s="1"/>
  <c r="H210" i="4" s="1"/>
  <c r="A210" i="2"/>
  <c r="A171" i="2"/>
  <c r="A171" i="4"/>
  <c r="G171" i="4" s="1"/>
  <c r="H171" i="4" s="1"/>
  <c r="A154" i="4"/>
  <c r="G154" i="4" s="1"/>
  <c r="H154" i="4" s="1"/>
  <c r="A154" i="2"/>
  <c r="A87" i="2"/>
  <c r="A87" i="4"/>
  <c r="G87" i="4" s="1"/>
  <c r="H87" i="4" s="1"/>
  <c r="A130" i="4"/>
  <c r="G130" i="4" s="1"/>
  <c r="H130" i="4" s="1"/>
  <c r="A130" i="2"/>
  <c r="A74" i="2"/>
  <c r="A74" i="4"/>
  <c r="G74" i="4" s="1"/>
  <c r="H74" i="4" s="1"/>
  <c r="A35" i="4"/>
  <c r="G35" i="4" s="1"/>
  <c r="H35" i="4" s="1"/>
  <c r="A35" i="2"/>
  <c r="A43" i="2"/>
  <c r="A43" i="4"/>
  <c r="G43" i="4" s="1"/>
  <c r="H43" i="4" s="1"/>
  <c r="A62" i="2"/>
  <c r="A62" i="4"/>
  <c r="G62" i="4" s="1"/>
  <c r="H62" i="4" s="1"/>
  <c r="A61" i="4"/>
  <c r="G61" i="4" s="1"/>
  <c r="H61" i="4" s="1"/>
  <c r="A61" i="2"/>
  <c r="A181" i="4"/>
  <c r="G181" i="4" s="1"/>
  <c r="H181" i="4" s="1"/>
  <c r="A181" i="2"/>
  <c r="A122" i="2"/>
  <c r="A122" i="4"/>
  <c r="G122" i="4" s="1"/>
  <c r="H122" i="4" s="1"/>
  <c r="A39" i="4"/>
  <c r="G39" i="4" s="1"/>
  <c r="H39" i="4" s="1"/>
  <c r="A39" i="2"/>
  <c r="A153" i="2"/>
  <c r="A153" i="4"/>
  <c r="G153" i="4" s="1"/>
  <c r="H153" i="4" s="1"/>
  <c r="A70" i="4"/>
  <c r="G70" i="4" s="1"/>
  <c r="H70" i="4" s="1"/>
  <c r="A70" i="2"/>
  <c r="A28" i="4"/>
  <c r="G28" i="4" s="1"/>
  <c r="H28" i="4" s="1"/>
  <c r="A28" i="2"/>
  <c r="A202" i="2"/>
  <c r="A202" i="4"/>
  <c r="G202" i="4" s="1"/>
  <c r="H202" i="4" s="1"/>
  <c r="A163" i="4"/>
  <c r="G163" i="4" s="1"/>
  <c r="H163" i="4" s="1"/>
  <c r="A163" i="2"/>
  <c r="A138" i="2"/>
  <c r="A138" i="4"/>
  <c r="G138" i="4" s="1"/>
  <c r="H138" i="4" s="1"/>
  <c r="A117" i="4"/>
  <c r="G117" i="4" s="1"/>
  <c r="H117" i="4" s="1"/>
  <c r="A117" i="2"/>
  <c r="A13" i="2"/>
  <c r="A13" i="4"/>
  <c r="G13" i="4" s="1"/>
  <c r="H13" i="4" s="1"/>
  <c r="A63" i="4"/>
  <c r="G63" i="4" s="1"/>
  <c r="H63" i="4" s="1"/>
  <c r="A63" i="2"/>
  <c r="A217" i="2"/>
  <c r="A217" i="4"/>
  <c r="G217" i="4" s="1"/>
  <c r="H217" i="4" s="1"/>
  <c r="A21" i="4"/>
  <c r="G21" i="4" s="1"/>
  <c r="H21" i="4" s="1"/>
  <c r="A21" i="2"/>
  <c r="A17" i="2"/>
  <c r="A17" i="4"/>
  <c r="G17" i="4" s="1"/>
  <c r="H17" i="4" s="1"/>
  <c r="A129" i="4"/>
  <c r="G129" i="4" s="1"/>
  <c r="H129" i="4" s="1"/>
  <c r="A129" i="2"/>
  <c r="A83" i="2"/>
  <c r="A83" i="4"/>
  <c r="G83" i="4" s="1"/>
  <c r="H83" i="4" s="1"/>
  <c r="A81" i="4"/>
  <c r="G81" i="4" s="1"/>
  <c r="H81" i="4" s="1"/>
  <c r="A81" i="2"/>
  <c r="R84" i="6"/>
  <c r="P84" i="6" s="1"/>
  <c r="R80" i="6"/>
  <c r="P80" i="6" s="1"/>
  <c r="R76" i="6"/>
  <c r="P76" i="6" s="1"/>
  <c r="R72" i="6"/>
  <c r="P72" i="6" s="1"/>
  <c r="R68" i="6"/>
  <c r="P68" i="6" s="1"/>
  <c r="R64" i="6"/>
  <c r="P64" i="6" s="1"/>
  <c r="R60" i="6"/>
  <c r="P60" i="6" s="1"/>
  <c r="R56" i="6"/>
  <c r="P56" i="6" s="1"/>
  <c r="R52" i="6"/>
  <c r="P52" i="6" s="1"/>
  <c r="R48" i="6"/>
  <c r="P48" i="6" s="1"/>
  <c r="R44" i="6"/>
  <c r="P44" i="6" s="1"/>
  <c r="R40" i="6"/>
  <c r="P40" i="6" s="1"/>
  <c r="R36" i="6"/>
  <c r="P36" i="6" s="1"/>
  <c r="R32" i="6"/>
  <c r="P32" i="6" s="1"/>
  <c r="R28" i="6"/>
  <c r="P28" i="6" s="1"/>
  <c r="R24" i="6"/>
  <c r="P24" i="6" s="1"/>
  <c r="R20" i="6"/>
  <c r="P20" i="6" s="1"/>
  <c r="R16" i="6"/>
  <c r="P16" i="6" s="1"/>
  <c r="R12" i="6"/>
  <c r="P12" i="6" s="1"/>
  <c r="R8" i="6"/>
  <c r="P8" i="6" s="1"/>
  <c r="R4" i="6"/>
  <c r="P4" i="6" s="1"/>
  <c r="R83" i="6"/>
  <c r="P83" i="6" s="1"/>
  <c r="R79" i="6"/>
  <c r="P79" i="6" s="1"/>
  <c r="R75" i="6"/>
  <c r="P75" i="6" s="1"/>
  <c r="R71" i="6"/>
  <c r="P71" i="6" s="1"/>
  <c r="R67" i="6"/>
  <c r="P67" i="6" s="1"/>
  <c r="R63" i="6"/>
  <c r="P63" i="6" s="1"/>
  <c r="R59" i="6"/>
  <c r="P59" i="6" s="1"/>
  <c r="R55" i="6"/>
  <c r="P55" i="6" s="1"/>
  <c r="R51" i="6"/>
  <c r="P51" i="6" s="1"/>
  <c r="R47" i="6"/>
  <c r="P47" i="6" s="1"/>
  <c r="R43" i="6"/>
  <c r="P43" i="6" s="1"/>
  <c r="R39" i="6"/>
  <c r="P39" i="6" s="1"/>
  <c r="R35" i="6"/>
  <c r="P35" i="6" s="1"/>
  <c r="R31" i="6"/>
  <c r="P31" i="6" s="1"/>
  <c r="R27" i="6"/>
  <c r="P27" i="6" s="1"/>
  <c r="R23" i="6"/>
  <c r="P23" i="6" s="1"/>
  <c r="R19" i="6"/>
  <c r="P19" i="6" s="1"/>
  <c r="R15" i="6"/>
  <c r="P15" i="6" s="1"/>
  <c r="R11" i="6"/>
  <c r="P11" i="6" s="1"/>
  <c r="R7" i="6"/>
  <c r="P7" i="6" s="1"/>
  <c r="R3" i="6"/>
  <c r="P3" i="6" s="1"/>
  <c r="R86" i="6"/>
  <c r="P86" i="6" s="1"/>
  <c r="R82" i="6"/>
  <c r="P82" i="6" s="1"/>
  <c r="R78" i="6"/>
  <c r="P78" i="6" s="1"/>
  <c r="R74" i="6"/>
  <c r="P74" i="6" s="1"/>
  <c r="R70" i="6"/>
  <c r="P70" i="6" s="1"/>
  <c r="R66" i="6"/>
  <c r="P66" i="6" s="1"/>
  <c r="R62" i="6"/>
  <c r="P62" i="6" s="1"/>
  <c r="R58" i="6"/>
  <c r="P58" i="6" s="1"/>
  <c r="R54" i="6"/>
  <c r="P54" i="6" s="1"/>
  <c r="R50" i="6"/>
  <c r="P50" i="6" s="1"/>
  <c r="R46" i="6"/>
  <c r="P46" i="6" s="1"/>
  <c r="R42" i="6"/>
  <c r="P42" i="6" s="1"/>
  <c r="R38" i="6"/>
  <c r="P38" i="6" s="1"/>
  <c r="R34" i="6"/>
  <c r="P34" i="6" s="1"/>
  <c r="R30" i="6"/>
  <c r="P30" i="6" s="1"/>
  <c r="R26" i="6"/>
  <c r="P26" i="6" s="1"/>
  <c r="R22" i="6"/>
  <c r="P22" i="6" s="1"/>
  <c r="R18" i="6"/>
  <c r="P18" i="6" s="1"/>
  <c r="R14" i="6"/>
  <c r="P14" i="6" s="1"/>
  <c r="R10" i="6"/>
  <c r="P10" i="6" s="1"/>
  <c r="R6" i="6"/>
  <c r="P6" i="6" s="1"/>
  <c r="R2" i="6"/>
  <c r="P2" i="6" s="1"/>
  <c r="R85" i="6"/>
  <c r="P85" i="6" s="1"/>
  <c r="R81" i="6"/>
  <c r="P81" i="6" s="1"/>
  <c r="R77" i="6"/>
  <c r="P77" i="6" s="1"/>
  <c r="R73" i="6"/>
  <c r="P73" i="6" s="1"/>
  <c r="R69" i="6"/>
  <c r="P69" i="6" s="1"/>
  <c r="R65" i="6"/>
  <c r="P65" i="6" s="1"/>
  <c r="R61" i="6"/>
  <c r="P61" i="6" s="1"/>
  <c r="R57" i="6"/>
  <c r="P57" i="6" s="1"/>
  <c r="R53" i="6"/>
  <c r="P53" i="6" s="1"/>
  <c r="R49" i="6"/>
  <c r="P49" i="6" s="1"/>
  <c r="R45" i="6"/>
  <c r="P45" i="6" s="1"/>
  <c r="R41" i="6"/>
  <c r="P41" i="6" s="1"/>
  <c r="R37" i="6"/>
  <c r="P37" i="6" s="1"/>
  <c r="R33" i="6"/>
  <c r="P33" i="6" s="1"/>
  <c r="R29" i="6"/>
  <c r="P29" i="6" s="1"/>
  <c r="R25" i="6"/>
  <c r="P25" i="6" s="1"/>
  <c r="R21" i="6"/>
  <c r="P21" i="6" s="1"/>
  <c r="R17" i="6"/>
  <c r="P17" i="6" s="1"/>
  <c r="R13" i="6"/>
  <c r="P13" i="6" s="1"/>
  <c r="R9" i="6"/>
  <c r="P9" i="6" s="1"/>
  <c r="R5" i="6"/>
  <c r="P5" i="6" s="1"/>
  <c r="Q6" i="6"/>
  <c r="Q10" i="6"/>
  <c r="Q14" i="6"/>
  <c r="Q18" i="6"/>
  <c r="Q22" i="6"/>
  <c r="Q26" i="6"/>
  <c r="Q30" i="6"/>
  <c r="Q34" i="6"/>
  <c r="Q38" i="6"/>
  <c r="Q42" i="6"/>
  <c r="Q46" i="6"/>
  <c r="Q50" i="6"/>
  <c r="Q54" i="6"/>
  <c r="Q58" i="6"/>
  <c r="Q62" i="6"/>
  <c r="Q66" i="6"/>
  <c r="Q70" i="6"/>
  <c r="Q74" i="6"/>
  <c r="Q78" i="6"/>
  <c r="Q82" i="6"/>
  <c r="Q86" i="6"/>
  <c r="Q3" i="6"/>
  <c r="Q7" i="6"/>
  <c r="Q11" i="6"/>
  <c r="Q15" i="6"/>
  <c r="Q19" i="6"/>
  <c r="Q23" i="6"/>
  <c r="Q27" i="6"/>
  <c r="Q31" i="6"/>
  <c r="Q35" i="6"/>
  <c r="Q39" i="6"/>
  <c r="Q43" i="6"/>
  <c r="Q47" i="6"/>
  <c r="Q51" i="6"/>
  <c r="Q55" i="6"/>
  <c r="Q59" i="6"/>
  <c r="Q63" i="6"/>
  <c r="Q67" i="6"/>
  <c r="Q71" i="6"/>
  <c r="Q75" i="6"/>
  <c r="Q79" i="6"/>
  <c r="Q83" i="6"/>
  <c r="Q4" i="6"/>
  <c r="Q8" i="6"/>
  <c r="Q12" i="6"/>
  <c r="Q16" i="6"/>
  <c r="Q20" i="6"/>
  <c r="Q24" i="6"/>
  <c r="Q28" i="6"/>
  <c r="Q32" i="6"/>
  <c r="Q36" i="6"/>
  <c r="Q40" i="6"/>
  <c r="Q44" i="6"/>
  <c r="Q48" i="6"/>
  <c r="Q52" i="6"/>
  <c r="Q56" i="6"/>
  <c r="Q60" i="6"/>
  <c r="Q64" i="6"/>
  <c r="Q68" i="6"/>
  <c r="Q72" i="6"/>
  <c r="Q76" i="6"/>
  <c r="Q80" i="6"/>
  <c r="Q84" i="6"/>
  <c r="Q5" i="6"/>
  <c r="Q9" i="6"/>
  <c r="Q13" i="6"/>
  <c r="Q17" i="6"/>
  <c r="Q21" i="6"/>
  <c r="Q25" i="6"/>
  <c r="Q29" i="6"/>
  <c r="Q33" i="6"/>
  <c r="Q37" i="6"/>
  <c r="Q41" i="6"/>
  <c r="Q45" i="6"/>
  <c r="Q49" i="6"/>
  <c r="Q53" i="6"/>
  <c r="Q57" i="6"/>
  <c r="Q61" i="6"/>
  <c r="Q65" i="6"/>
  <c r="Q69" i="6"/>
  <c r="Q73" i="6"/>
  <c r="Q77" i="6"/>
  <c r="Q81" i="6"/>
  <c r="Q85" i="6"/>
  <c r="A247" i="4"/>
  <c r="G247" i="4" s="1"/>
  <c r="H247" i="4" s="1"/>
  <c r="Q2" i="6"/>
  <c r="A77" i="2"/>
  <c r="M177" i="3"/>
  <c r="M193" i="3"/>
  <c r="M313" i="3"/>
  <c r="M353" i="3"/>
  <c r="M357" i="3"/>
  <c r="A271" i="4"/>
  <c r="G271" i="4" s="1"/>
  <c r="H271" i="4" s="1"/>
  <c r="M9" i="3"/>
  <c r="A147" i="2"/>
  <c r="M17" i="3"/>
  <c r="A292" i="4"/>
  <c r="G292" i="4" s="1"/>
  <c r="H292" i="4" s="1"/>
  <c r="M21" i="3"/>
  <c r="A358" i="4"/>
  <c r="G358" i="4" s="1"/>
  <c r="H358" i="4" s="1"/>
  <c r="A131" i="2"/>
  <c r="M25" i="3"/>
  <c r="A119" i="2"/>
  <c r="M29" i="3"/>
  <c r="A376" i="4"/>
  <c r="G376" i="4" s="1"/>
  <c r="H376" i="4" s="1"/>
  <c r="A199" i="2"/>
  <c r="A162" i="2"/>
  <c r="M37" i="3"/>
  <c r="M41" i="3"/>
  <c r="A261" i="4"/>
  <c r="G261" i="4" s="1"/>
  <c r="H261" i="4" s="1"/>
  <c r="A318" i="4"/>
  <c r="G318" i="4" s="1"/>
  <c r="H318" i="4" s="1"/>
  <c r="M45" i="3"/>
  <c r="M49" i="3"/>
  <c r="A84" i="2"/>
  <c r="A88" i="2"/>
  <c r="M53" i="3"/>
  <c r="A325" i="4"/>
  <c r="G325" i="4" s="1"/>
  <c r="H325" i="4" s="1"/>
  <c r="A312" i="4"/>
  <c r="G312" i="4" s="1"/>
  <c r="H312" i="4" s="1"/>
  <c r="M57" i="3"/>
  <c r="M65" i="3"/>
  <c r="A304" i="4"/>
  <c r="G304" i="4" s="1"/>
  <c r="H304" i="4" s="1"/>
  <c r="M73" i="3"/>
  <c r="A331" i="4"/>
  <c r="G331" i="4" s="1"/>
  <c r="H331" i="4" s="1"/>
  <c r="A335" i="4"/>
  <c r="G335" i="4" s="1"/>
  <c r="H335" i="4" s="1"/>
  <c r="A102" i="2"/>
  <c r="M77" i="3"/>
  <c r="M81" i="3"/>
  <c r="A342" i="4"/>
  <c r="G342" i="4" s="1"/>
  <c r="H342" i="4" s="1"/>
  <c r="A40" i="2"/>
  <c r="A347" i="4"/>
  <c r="G347" i="4" s="1"/>
  <c r="H347" i="4" s="1"/>
  <c r="M85" i="3"/>
  <c r="A350" i="4"/>
  <c r="G350" i="4" s="1"/>
  <c r="H350" i="4" s="1"/>
  <c r="M89" i="3"/>
  <c r="M93" i="3"/>
  <c r="A109" i="2"/>
  <c r="M97" i="3"/>
  <c r="A366" i="4"/>
  <c r="G366" i="4" s="1"/>
  <c r="H366" i="4" s="1"/>
  <c r="M101" i="3"/>
  <c r="A23" i="2"/>
  <c r="M105" i="3"/>
  <c r="A27" i="2"/>
  <c r="A60" i="2"/>
  <c r="M113" i="3"/>
  <c r="A275" i="4"/>
  <c r="G275" i="4" s="1"/>
  <c r="H275" i="4" s="1"/>
  <c r="M117" i="3"/>
  <c r="A278" i="4"/>
  <c r="G278" i="4" s="1"/>
  <c r="H278" i="4" s="1"/>
  <c r="A382" i="4"/>
  <c r="G382" i="4" s="1"/>
  <c r="H382" i="4" s="1"/>
  <c r="A205" i="2"/>
  <c r="A380" i="4"/>
  <c r="G380" i="4" s="1"/>
  <c r="H380" i="4" s="1"/>
  <c r="A203" i="2"/>
  <c r="A123" i="2"/>
  <c r="A253" i="4"/>
  <c r="G253" i="4" s="1"/>
  <c r="H253" i="4" s="1"/>
  <c r="M157" i="3"/>
  <c r="A257" i="4"/>
  <c r="G257" i="4" s="1"/>
  <c r="H257" i="4" s="1"/>
  <c r="A228" i="2"/>
  <c r="M169" i="3"/>
  <c r="A282" i="4"/>
  <c r="G282" i="4" s="1"/>
  <c r="H282" i="4" s="1"/>
  <c r="M173" i="3"/>
  <c r="M205" i="3"/>
  <c r="M213" i="3"/>
  <c r="M217" i="3"/>
  <c r="A239" i="2"/>
  <c r="M221" i="3"/>
  <c r="A249" i="2"/>
  <c r="M233" i="3"/>
  <c r="M237" i="3"/>
  <c r="A256" i="2"/>
  <c r="M245" i="3"/>
  <c r="A261" i="2"/>
  <c r="A229" i="2"/>
  <c r="A14" i="4"/>
  <c r="G14" i="4" s="1"/>
  <c r="H14" i="4" s="1"/>
  <c r="M265" i="3"/>
  <c r="A274" i="2"/>
  <c r="M269" i="3"/>
  <c r="A22" i="4"/>
  <c r="G22" i="4" s="1"/>
  <c r="H22" i="4" s="1"/>
  <c r="A26" i="4"/>
  <c r="G26" i="4" s="1"/>
  <c r="H26" i="4" s="1"/>
  <c r="A168" i="2"/>
  <c r="A285" i="2"/>
  <c r="M281" i="3"/>
  <c r="A233" i="2"/>
  <c r="M285" i="3"/>
  <c r="A18" i="4"/>
  <c r="G18" i="4" s="1"/>
  <c r="H18" i="4" s="1"/>
  <c r="A289" i="2"/>
  <c r="A168" i="4"/>
  <c r="G168" i="4" s="1"/>
  <c r="H168" i="4" s="1"/>
  <c r="A172" i="4"/>
  <c r="G172" i="4" s="1"/>
  <c r="H172" i="4" s="1"/>
  <c r="A294" i="2"/>
  <c r="A310" i="2"/>
  <c r="A188" i="4"/>
  <c r="G188" i="4" s="1"/>
  <c r="H188" i="4" s="1"/>
  <c r="A196" i="4"/>
  <c r="G196" i="4" s="1"/>
  <c r="H196" i="4" s="1"/>
  <c r="A318" i="2"/>
  <c r="A321" i="2"/>
  <c r="M345" i="3"/>
  <c r="A325" i="2"/>
  <c r="M349" i="3"/>
  <c r="M361" i="3"/>
  <c r="A338" i="2"/>
  <c r="M365" i="3"/>
  <c r="A342" i="2"/>
  <c r="A220" i="4"/>
  <c r="G220" i="4" s="1"/>
  <c r="H220" i="4" s="1"/>
  <c r="A223" i="4"/>
  <c r="G223" i="4" s="1"/>
  <c r="H223" i="4" s="1"/>
  <c r="A345" i="2"/>
  <c r="A232" i="4"/>
  <c r="G232" i="4" s="1"/>
  <c r="H232" i="4" s="1"/>
  <c r="A236" i="4"/>
  <c r="G236" i="4" s="1"/>
  <c r="H236" i="4" s="1"/>
  <c r="A240" i="4"/>
  <c r="G240" i="4" s="1"/>
  <c r="H240" i="4" s="1"/>
  <c r="A244" i="4"/>
  <c r="G244" i="4" s="1"/>
  <c r="H244" i="4" s="1"/>
  <c r="A295" i="4"/>
  <c r="G295" i="4" s="1"/>
  <c r="H295" i="4" s="1"/>
  <c r="A216" i="2"/>
  <c r="M249" i="3"/>
  <c r="M253" i="3"/>
  <c r="M257" i="3"/>
  <c r="M261" i="3"/>
  <c r="M321" i="3"/>
  <c r="M325" i="3"/>
  <c r="M389" i="3"/>
  <c r="M405" i="3"/>
  <c r="M421" i="3"/>
  <c r="M305" i="3"/>
  <c r="M309" i="3"/>
  <c r="M369" i="3"/>
  <c r="M373" i="3"/>
  <c r="M393" i="3"/>
  <c r="M409" i="3"/>
  <c r="M121" i="3"/>
  <c r="M125" i="3"/>
  <c r="M129" i="3"/>
  <c r="M133" i="3"/>
  <c r="M137" i="3"/>
  <c r="M141" i="3"/>
  <c r="M145" i="3"/>
  <c r="M149" i="3"/>
  <c r="M273" i="3"/>
  <c r="M277" i="3"/>
  <c r="M337" i="3"/>
  <c r="M341" i="3"/>
  <c r="M385" i="3"/>
  <c r="M401" i="3"/>
  <c r="M417" i="3"/>
  <c r="M423" i="3"/>
  <c r="M427" i="3"/>
  <c r="A248" i="4"/>
  <c r="G248" i="4" s="1"/>
  <c r="H248" i="4" s="1"/>
  <c r="M425" i="3"/>
  <c r="M429" i="3"/>
  <c r="A15" i="2" l="1"/>
  <c r="A19" i="2"/>
  <c r="A220" i="2"/>
  <c r="A305" i="2"/>
  <c r="S17" i="6"/>
  <c r="T17" i="6" s="1"/>
  <c r="S2" i="6"/>
  <c r="T2" i="6" s="1"/>
  <c r="S49" i="6"/>
  <c r="T49" i="6" s="1"/>
  <c r="S53" i="6"/>
  <c r="T53" i="6" s="1"/>
  <c r="S61" i="6"/>
  <c r="T61" i="6" s="1"/>
  <c r="S41" i="6"/>
  <c r="T41" i="6" s="1"/>
  <c r="S43" i="6"/>
  <c r="T43" i="6" s="1"/>
  <c r="S13" i="6"/>
  <c r="T13" i="6" s="1"/>
  <c r="M154" i="3"/>
  <c r="M156" i="3"/>
  <c r="M174" i="3"/>
  <c r="M176" i="3"/>
  <c r="M190" i="3"/>
  <c r="M192" i="3"/>
  <c r="M206" i="3"/>
  <c r="M208" i="3"/>
  <c r="M210" i="3"/>
  <c r="M212" i="3"/>
  <c r="M239" i="3"/>
  <c r="M241" i="3"/>
  <c r="M262" i="3"/>
  <c r="M264" i="3"/>
  <c r="M278" i="3"/>
  <c r="M280" i="3"/>
  <c r="M302" i="3"/>
  <c r="M304" i="3"/>
  <c r="M334" i="3"/>
  <c r="M336" i="3"/>
  <c r="M350" i="3"/>
  <c r="M352" i="3"/>
  <c r="M359" i="3"/>
  <c r="M375" i="3"/>
  <c r="M377" i="3"/>
  <c r="M379" i="3"/>
  <c r="M381" i="3"/>
  <c r="M383" i="3"/>
  <c r="M403" i="3"/>
  <c r="M14" i="3"/>
  <c r="M16" i="3"/>
  <c r="M30" i="3"/>
  <c r="M32" i="3"/>
  <c r="M46" i="3"/>
  <c r="M48" i="3"/>
  <c r="M55" i="3"/>
  <c r="M69" i="3"/>
  <c r="M71" i="3"/>
  <c r="M87" i="3"/>
  <c r="M103" i="3"/>
  <c r="M119" i="3"/>
  <c r="M142" i="3"/>
  <c r="M144" i="3"/>
  <c r="A140" i="2"/>
  <c r="K181" i="2" s="1"/>
  <c r="A331" i="2"/>
  <c r="S8" i="6"/>
  <c r="T8" i="6" s="1"/>
  <c r="S58" i="6"/>
  <c r="T58" i="6" s="1"/>
  <c r="S37" i="6"/>
  <c r="T37" i="6" s="1"/>
  <c r="F2" i="7"/>
  <c r="F122" i="7"/>
  <c r="H122" i="7" s="1"/>
  <c r="F99" i="7"/>
  <c r="H99" i="7" s="1"/>
  <c r="F123" i="7"/>
  <c r="F125" i="7"/>
  <c r="H125" i="7" s="1"/>
  <c r="F127" i="7"/>
  <c r="H127" i="7" s="1"/>
  <c r="F129" i="7"/>
  <c r="H129" i="7" s="1"/>
  <c r="F131" i="7"/>
  <c r="H131" i="7" s="1"/>
  <c r="F133" i="7"/>
  <c r="H133" i="7" s="1"/>
  <c r="F135" i="7"/>
  <c r="H135" i="7" s="1"/>
  <c r="F137" i="7"/>
  <c r="H137" i="7" s="1"/>
  <c r="F139" i="7"/>
  <c r="H139" i="7" s="1"/>
  <c r="F141" i="7"/>
  <c r="H141" i="7" s="1"/>
  <c r="F143" i="7"/>
  <c r="H143" i="7" s="1"/>
  <c r="F145" i="7"/>
  <c r="H145" i="7" s="1"/>
  <c r="F147" i="7"/>
  <c r="H147" i="7" s="1"/>
  <c r="F149" i="7"/>
  <c r="H149" i="7" s="1"/>
  <c r="F151" i="7"/>
  <c r="H151" i="7" s="1"/>
  <c r="F153" i="7"/>
  <c r="H153" i="7" s="1"/>
  <c r="F155" i="7"/>
  <c r="F157" i="7"/>
  <c r="H157" i="7" s="1"/>
  <c r="F159" i="7"/>
  <c r="H159" i="7" s="1"/>
  <c r="F161" i="7"/>
  <c r="H161" i="7" s="1"/>
  <c r="F163" i="7"/>
  <c r="H163" i="7" s="1"/>
  <c r="F165" i="7"/>
  <c r="H165" i="7" s="1"/>
  <c r="F167" i="7"/>
  <c r="H167" i="7" s="1"/>
  <c r="F169" i="7"/>
  <c r="H169" i="7" s="1"/>
  <c r="F171" i="7"/>
  <c r="H171" i="7" s="1"/>
  <c r="F173" i="7"/>
  <c r="H173" i="7" s="1"/>
  <c r="F175" i="7"/>
  <c r="H175" i="7" s="1"/>
  <c r="F177" i="7"/>
  <c r="H177" i="7" s="1"/>
  <c r="F126" i="7"/>
  <c r="H126" i="7" s="1"/>
  <c r="F130" i="7"/>
  <c r="H130" i="7" s="1"/>
  <c r="F134" i="7"/>
  <c r="H134" i="7" s="1"/>
  <c r="F138" i="7"/>
  <c r="H138" i="7" s="1"/>
  <c r="F142" i="7"/>
  <c r="H142" i="7" s="1"/>
  <c r="F146" i="7"/>
  <c r="H146" i="7" s="1"/>
  <c r="F150" i="7"/>
  <c r="H150" i="7" s="1"/>
  <c r="F154" i="7"/>
  <c r="H154" i="7" s="1"/>
  <c r="F158" i="7"/>
  <c r="H158" i="7" s="1"/>
  <c r="F162" i="7"/>
  <c r="H162" i="7" s="1"/>
  <c r="F166" i="7"/>
  <c r="H166" i="7" s="1"/>
  <c r="F170" i="7"/>
  <c r="H170" i="7" s="1"/>
  <c r="F174" i="7"/>
  <c r="H174" i="7" s="1"/>
  <c r="F124" i="7"/>
  <c r="H124" i="7" s="1"/>
  <c r="F128" i="7"/>
  <c r="H128" i="7" s="1"/>
  <c r="F132" i="7"/>
  <c r="H132" i="7" s="1"/>
  <c r="F136" i="7"/>
  <c r="H136" i="7" s="1"/>
  <c r="F140" i="7"/>
  <c r="H140" i="7" s="1"/>
  <c r="F144" i="7"/>
  <c r="H144" i="7" s="1"/>
  <c r="F148" i="7"/>
  <c r="H148" i="7" s="1"/>
  <c r="F152" i="7"/>
  <c r="H152" i="7" s="1"/>
  <c r="F156" i="7"/>
  <c r="H156" i="7" s="1"/>
  <c r="F160" i="7"/>
  <c r="H160" i="7" s="1"/>
  <c r="F164" i="7"/>
  <c r="H164" i="7" s="1"/>
  <c r="F168" i="7"/>
  <c r="H168" i="7" s="1"/>
  <c r="F172" i="7"/>
  <c r="H172" i="7" s="1"/>
  <c r="F176" i="7"/>
  <c r="H176" i="7" s="1"/>
  <c r="F95" i="7"/>
  <c r="H95" i="7" s="1"/>
  <c r="K146" i="2"/>
  <c r="K39" i="2"/>
  <c r="K157" i="2"/>
  <c r="K122" i="2"/>
  <c r="K100" i="2"/>
  <c r="K25" i="2"/>
  <c r="K11" i="2"/>
  <c r="K41" i="2"/>
  <c r="K139" i="2"/>
  <c r="S32" i="6"/>
  <c r="T32" i="6" s="1"/>
  <c r="S7" i="6"/>
  <c r="T7" i="6" s="1"/>
  <c r="F3" i="7"/>
  <c r="F41" i="7"/>
  <c r="H41" i="7" s="1"/>
  <c r="F61" i="7"/>
  <c r="H61" i="7" s="1"/>
  <c r="F65" i="7"/>
  <c r="H65" i="7" s="1"/>
  <c r="F121" i="7"/>
  <c r="H121" i="7" s="1"/>
  <c r="F7" i="7"/>
  <c r="H7" i="7" s="1"/>
  <c r="F15" i="7"/>
  <c r="H15" i="7" s="1"/>
  <c r="F23" i="7"/>
  <c r="H23" i="7" s="1"/>
  <c r="F31" i="7"/>
  <c r="H31" i="7" s="1"/>
  <c r="F39" i="7"/>
  <c r="H39" i="7" s="1"/>
  <c r="F47" i="7"/>
  <c r="H47" i="7" s="1"/>
  <c r="F55" i="7"/>
  <c r="H55" i="7" s="1"/>
  <c r="F63" i="7"/>
  <c r="H63" i="7" s="1"/>
  <c r="F71" i="7"/>
  <c r="H71" i="7" s="1"/>
  <c r="F79" i="7"/>
  <c r="H79" i="7" s="1"/>
  <c r="F87" i="7"/>
  <c r="H87" i="7" s="1"/>
  <c r="F103" i="7"/>
  <c r="H103" i="7" s="1"/>
  <c r="F111" i="7"/>
  <c r="H111" i="7" s="1"/>
  <c r="F119" i="7"/>
  <c r="H119" i="7" s="1"/>
  <c r="F64" i="7"/>
  <c r="H64" i="7" s="1"/>
  <c r="F11" i="7"/>
  <c r="H11" i="7" s="1"/>
  <c r="F19" i="7"/>
  <c r="H19" i="7" s="1"/>
  <c r="F27" i="7"/>
  <c r="H27" i="7" s="1"/>
  <c r="F35" i="7"/>
  <c r="H35" i="7" s="1"/>
  <c r="F43" i="7"/>
  <c r="H43" i="7" s="1"/>
  <c r="F51" i="7"/>
  <c r="H51" i="7" s="1"/>
  <c r="F59" i="7"/>
  <c r="H59" i="7" s="1"/>
  <c r="F67" i="7"/>
  <c r="H67" i="7" s="1"/>
  <c r="F75" i="7"/>
  <c r="H75" i="7" s="1"/>
  <c r="F83" i="7"/>
  <c r="H83" i="7" s="1"/>
  <c r="F91" i="7"/>
  <c r="H91" i="7" s="1"/>
  <c r="F107" i="7"/>
  <c r="H107" i="7" s="1"/>
  <c r="F115" i="7"/>
  <c r="H115" i="7" s="1"/>
  <c r="S42" i="6"/>
  <c r="T42" i="6" s="1"/>
  <c r="S40" i="6"/>
  <c r="T40" i="6" s="1"/>
  <c r="S14" i="6"/>
  <c r="T14" i="6" s="1"/>
  <c r="S84" i="6"/>
  <c r="T84" i="6" s="1"/>
  <c r="S83" i="6"/>
  <c r="T83" i="6" s="1"/>
  <c r="S65" i="6"/>
  <c r="T65" i="6" s="1"/>
  <c r="S9" i="6"/>
  <c r="T9" i="6" s="1"/>
  <c r="S47" i="6"/>
  <c r="T47" i="6" s="1"/>
  <c r="S31" i="6"/>
  <c r="T31" i="6" s="1"/>
  <c r="S15" i="6"/>
  <c r="T15" i="6" s="1"/>
  <c r="S86" i="6"/>
  <c r="T86" i="6" s="1"/>
  <c r="S85" i="6"/>
  <c r="T85" i="6" s="1"/>
  <c r="S16" i="6"/>
  <c r="T16" i="6" s="1"/>
  <c r="S26" i="6"/>
  <c r="T26" i="6" s="1"/>
  <c r="S10" i="6"/>
  <c r="T10" i="6" s="1"/>
  <c r="S18" i="6"/>
  <c r="T18" i="6" s="1"/>
  <c r="S34" i="6"/>
  <c r="T34" i="6" s="1"/>
  <c r="S44" i="6"/>
  <c r="T44" i="6" s="1"/>
  <c r="S52" i="6"/>
  <c r="T52" i="6" s="1"/>
  <c r="S60" i="6"/>
  <c r="T60" i="6" s="1"/>
  <c r="S56" i="6"/>
  <c r="T56" i="6" s="1"/>
  <c r="K249" i="2"/>
  <c r="K50" i="2"/>
  <c r="K83" i="2"/>
  <c r="K136" i="2"/>
  <c r="K113" i="2"/>
  <c r="K29" i="2"/>
  <c r="K308" i="2"/>
  <c r="K117" i="2"/>
  <c r="K218" i="2"/>
  <c r="K58" i="2"/>
  <c r="K33" i="2"/>
  <c r="S39" i="6"/>
  <c r="T39" i="6" s="1"/>
  <c r="S35" i="6"/>
  <c r="T35" i="6" s="1"/>
  <c r="S59" i="6"/>
  <c r="T59" i="6" s="1"/>
  <c r="S5" i="6"/>
  <c r="T5" i="6" s="1"/>
  <c r="S63" i="6"/>
  <c r="T63" i="6" s="1"/>
  <c r="F40" i="7"/>
  <c r="H40" i="7" s="1"/>
  <c r="F38" i="7"/>
  <c r="H38" i="7" s="1"/>
  <c r="F36" i="7"/>
  <c r="H36" i="7" s="1"/>
  <c r="F34" i="7"/>
  <c r="H34" i="7" s="1"/>
  <c r="F32" i="7"/>
  <c r="H32" i="7" s="1"/>
  <c r="F30" i="7"/>
  <c r="H30" i="7" s="1"/>
  <c r="F28" i="7"/>
  <c r="H28" i="7" s="1"/>
  <c r="F26" i="7"/>
  <c r="H26" i="7" s="1"/>
  <c r="F24" i="7"/>
  <c r="H24" i="7" s="1"/>
  <c r="F22" i="7"/>
  <c r="H22" i="7" s="1"/>
  <c r="F20" i="7"/>
  <c r="H20" i="7" s="1"/>
  <c r="F18" i="7"/>
  <c r="H18" i="7" s="1"/>
  <c r="F16" i="7"/>
  <c r="H16" i="7" s="1"/>
  <c r="F14" i="7"/>
  <c r="H14" i="7" s="1"/>
  <c r="F12" i="7"/>
  <c r="H12" i="7" s="1"/>
  <c r="F10" i="7"/>
  <c r="H10" i="7" s="1"/>
  <c r="F8" i="7"/>
  <c r="H8" i="7" s="1"/>
  <c r="F6" i="7"/>
  <c r="H6" i="7" s="1"/>
  <c r="F4" i="7"/>
  <c r="H4" i="7" s="1"/>
  <c r="F5" i="7"/>
  <c r="H5" i="7" s="1"/>
  <c r="F9" i="7"/>
  <c r="H9" i="7" s="1"/>
  <c r="F13" i="7"/>
  <c r="H13" i="7" s="1"/>
  <c r="F17" i="7"/>
  <c r="H17" i="7" s="1"/>
  <c r="F21" i="7"/>
  <c r="H21" i="7" s="1"/>
  <c r="F25" i="7"/>
  <c r="H25" i="7" s="1"/>
  <c r="F29" i="7"/>
  <c r="H29" i="7" s="1"/>
  <c r="F33" i="7"/>
  <c r="H33" i="7" s="1"/>
  <c r="F37" i="7"/>
  <c r="H37" i="7" s="1"/>
  <c r="F45" i="7"/>
  <c r="H45" i="7" s="1"/>
  <c r="F49" i="7"/>
  <c r="H49" i="7" s="1"/>
  <c r="F53" i="7"/>
  <c r="H53" i="7" s="1"/>
  <c r="F57" i="7"/>
  <c r="H57" i="7" s="1"/>
  <c r="F69" i="7"/>
  <c r="H69" i="7" s="1"/>
  <c r="F73" i="7"/>
  <c r="H73" i="7" s="1"/>
  <c r="F77" i="7"/>
  <c r="H77" i="7" s="1"/>
  <c r="F81" i="7"/>
  <c r="H81" i="7" s="1"/>
  <c r="F85" i="7"/>
  <c r="H85" i="7" s="1"/>
  <c r="F89" i="7"/>
  <c r="H89" i="7" s="1"/>
  <c r="F93" i="7"/>
  <c r="H93" i="7" s="1"/>
  <c r="F97" i="7"/>
  <c r="H97" i="7" s="1"/>
  <c r="F101" i="7"/>
  <c r="H101" i="7" s="1"/>
  <c r="F105" i="7"/>
  <c r="H105" i="7" s="1"/>
  <c r="F109" i="7"/>
  <c r="H109" i="7" s="1"/>
  <c r="F113" i="7"/>
  <c r="H113" i="7" s="1"/>
  <c r="F117" i="7"/>
  <c r="H117" i="7" s="1"/>
  <c r="F42" i="7"/>
  <c r="F44" i="7"/>
  <c r="H44" i="7" s="1"/>
  <c r="F46" i="7"/>
  <c r="H46" i="7" s="1"/>
  <c r="F48" i="7"/>
  <c r="H48" i="7" s="1"/>
  <c r="F50" i="7"/>
  <c r="H50" i="7" s="1"/>
  <c r="F52" i="7"/>
  <c r="H52" i="7" s="1"/>
  <c r="F54" i="7"/>
  <c r="H54" i="7" s="1"/>
  <c r="F56" i="7"/>
  <c r="H56" i="7" s="1"/>
  <c r="F58" i="7"/>
  <c r="H58" i="7" s="1"/>
  <c r="F60" i="7"/>
  <c r="H60" i="7" s="1"/>
  <c r="F62" i="7"/>
  <c r="H62" i="7" s="1"/>
  <c r="F66" i="7"/>
  <c r="F68" i="7"/>
  <c r="H68" i="7" s="1"/>
  <c r="F70" i="7"/>
  <c r="H70" i="7" s="1"/>
  <c r="F72" i="7"/>
  <c r="H72" i="7" s="1"/>
  <c r="F74" i="7"/>
  <c r="H74" i="7" s="1"/>
  <c r="F76" i="7"/>
  <c r="H76" i="7" s="1"/>
  <c r="F78" i="7"/>
  <c r="H78" i="7" s="1"/>
  <c r="F80" i="7"/>
  <c r="H80" i="7" s="1"/>
  <c r="F82" i="7"/>
  <c r="H82" i="7" s="1"/>
  <c r="F84" i="7"/>
  <c r="H84" i="7" s="1"/>
  <c r="F86" i="7"/>
  <c r="H86" i="7" s="1"/>
  <c r="F88" i="7"/>
  <c r="H88" i="7" s="1"/>
  <c r="F90" i="7"/>
  <c r="H90" i="7" s="1"/>
  <c r="F92" i="7"/>
  <c r="H92" i="7" s="1"/>
  <c r="F94" i="7"/>
  <c r="H94" i="7" s="1"/>
  <c r="F96" i="7"/>
  <c r="H96" i="7" s="1"/>
  <c r="F98" i="7"/>
  <c r="H98" i="7" s="1"/>
  <c r="F100" i="7"/>
  <c r="H100" i="7" s="1"/>
  <c r="F102" i="7"/>
  <c r="H102" i="7" s="1"/>
  <c r="F104" i="7"/>
  <c r="H104" i="7" s="1"/>
  <c r="F106" i="7"/>
  <c r="H106" i="7" s="1"/>
  <c r="F108" i="7"/>
  <c r="H108" i="7" s="1"/>
  <c r="F110" i="7"/>
  <c r="H110" i="7" s="1"/>
  <c r="F112" i="7"/>
  <c r="H112" i="7" s="1"/>
  <c r="F114" i="7"/>
  <c r="H114" i="7" s="1"/>
  <c r="F116" i="7"/>
  <c r="H116" i="7" s="1"/>
  <c r="F118" i="7"/>
  <c r="H118" i="7" s="1"/>
  <c r="F120" i="7"/>
  <c r="S48" i="6"/>
  <c r="T48" i="6" s="1"/>
  <c r="S51" i="6"/>
  <c r="T51" i="6" s="1"/>
  <c r="S77" i="6" l="1"/>
  <c r="T77" i="6" s="1"/>
  <c r="S23" i="6"/>
  <c r="T23" i="6" s="1"/>
  <c r="S81" i="6"/>
  <c r="T81" i="6" s="1"/>
  <c r="S82" i="6"/>
  <c r="T82" i="6" s="1"/>
  <c r="S24" i="6"/>
  <c r="T24" i="6" s="1"/>
  <c r="S21" i="6"/>
  <c r="T21" i="6" s="1"/>
  <c r="S22" i="6"/>
  <c r="T22" i="6" s="1"/>
  <c r="S29" i="6"/>
  <c r="T29" i="6" s="1"/>
  <c r="S3" i="6"/>
  <c r="T3" i="6" s="1"/>
  <c r="S45" i="6"/>
  <c r="T45" i="6" s="1"/>
  <c r="S4" i="6"/>
  <c r="T4" i="6" s="1"/>
  <c r="S57" i="6"/>
  <c r="T57" i="6" s="1"/>
  <c r="S68" i="6"/>
  <c r="T68" i="6" s="1"/>
  <c r="S27" i="6"/>
  <c r="T27" i="6" s="1"/>
  <c r="S6" i="6"/>
  <c r="T6" i="6" s="1"/>
  <c r="S28" i="6"/>
  <c r="T28" i="6" s="1"/>
  <c r="S69" i="6"/>
  <c r="T69" i="6" s="1"/>
  <c r="S30" i="6"/>
  <c r="T30" i="6" s="1"/>
  <c r="S25" i="6"/>
  <c r="T25" i="6" s="1"/>
  <c r="K228" i="2"/>
  <c r="K293" i="2"/>
  <c r="K142" i="2"/>
  <c r="K271" i="2"/>
  <c r="K335" i="2"/>
  <c r="K291" i="2"/>
  <c r="K170" i="2"/>
  <c r="K190" i="2"/>
  <c r="K239" i="2"/>
  <c r="K261" i="2"/>
  <c r="K247" i="2"/>
  <c r="L247" i="2" s="1"/>
  <c r="K303" i="2"/>
  <c r="K328" i="2"/>
  <c r="L328" i="2" s="1"/>
  <c r="K140" i="2"/>
  <c r="K269" i="2"/>
  <c r="K195" i="2"/>
  <c r="K334" i="2"/>
  <c r="R159" i="2"/>
  <c r="T159" i="2" s="1"/>
  <c r="K288" i="2"/>
  <c r="L288" i="2" s="1"/>
  <c r="K151" i="2"/>
  <c r="K178" i="2"/>
  <c r="K341" i="2"/>
  <c r="K338" i="2"/>
  <c r="L338" i="2" s="1"/>
  <c r="S79" i="6"/>
  <c r="T79" i="6" s="1"/>
  <c r="H120" i="7"/>
  <c r="H155" i="7"/>
  <c r="H2" i="7"/>
  <c r="R17" i="2"/>
  <c r="T17" i="2" s="1"/>
  <c r="K17" i="2"/>
  <c r="L17" i="2" s="1"/>
  <c r="K340" i="2"/>
  <c r="K337" i="2"/>
  <c r="K339" i="2"/>
  <c r="K336" i="2"/>
  <c r="K302" i="2"/>
  <c r="K243" i="2"/>
  <c r="R276" i="2"/>
  <c r="T276" i="2" s="1"/>
  <c r="K155" i="2"/>
  <c r="L155" i="2" s="1"/>
  <c r="K290" i="2"/>
  <c r="K330" i="2"/>
  <c r="K296" i="2"/>
  <c r="K332" i="2"/>
  <c r="K342" i="2"/>
  <c r="K344" i="2"/>
  <c r="K343" i="2"/>
  <c r="K345" i="2"/>
  <c r="L33" i="2"/>
  <c r="R33" i="2"/>
  <c r="T33" i="2" s="1"/>
  <c r="R247" i="2"/>
  <c r="T247" i="2" s="1"/>
  <c r="R41" i="2"/>
  <c r="T41" i="2" s="1"/>
  <c r="K68" i="2"/>
  <c r="K168" i="2"/>
  <c r="K92" i="2"/>
  <c r="K87" i="2"/>
  <c r="K183" i="2"/>
  <c r="K98" i="2"/>
  <c r="K162" i="2"/>
  <c r="K19" i="2"/>
  <c r="K99" i="2"/>
  <c r="L99" i="2" s="1"/>
  <c r="K93" i="2"/>
  <c r="K109" i="2"/>
  <c r="K32" i="2"/>
  <c r="K106" i="2"/>
  <c r="L106" i="2" s="1"/>
  <c r="K180" i="2"/>
  <c r="K120" i="2"/>
  <c r="K294" i="2"/>
  <c r="K34" i="2"/>
  <c r="K21" i="2"/>
  <c r="L21" i="2" s="1"/>
  <c r="K43" i="2"/>
  <c r="K85" i="2"/>
  <c r="K82" i="2"/>
  <c r="K165" i="2"/>
  <c r="K30" i="2"/>
  <c r="K42" i="2"/>
  <c r="K295" i="2"/>
  <c r="K84" i="2"/>
  <c r="R18" i="2"/>
  <c r="T18" i="2" s="1"/>
  <c r="K91" i="2"/>
  <c r="L91" i="2" s="1"/>
  <c r="K51" i="2"/>
  <c r="K22" i="2"/>
  <c r="K57" i="2"/>
  <c r="K137" i="2"/>
  <c r="K115" i="2"/>
  <c r="L115" i="2" s="1"/>
  <c r="K95" i="2"/>
  <c r="K4" i="2"/>
  <c r="K96" i="2"/>
  <c r="K31" i="2"/>
  <c r="K13" i="2"/>
  <c r="K3" i="2"/>
  <c r="K36" i="2"/>
  <c r="K167" i="2"/>
  <c r="K171" i="2"/>
  <c r="K14" i="2"/>
  <c r="K163" i="2"/>
  <c r="L163" i="2" s="1"/>
  <c r="K67" i="2"/>
  <c r="K182" i="2"/>
  <c r="K56" i="2"/>
  <c r="K2" i="2"/>
  <c r="K63" i="2"/>
  <c r="K306" i="2"/>
  <c r="K307" i="2"/>
  <c r="L307" i="2" s="1"/>
  <c r="K35" i="2"/>
  <c r="L35" i="2" s="1"/>
  <c r="K132" i="2"/>
  <c r="K94" i="2"/>
  <c r="K12" i="2"/>
  <c r="K166" i="2"/>
  <c r="K144" i="2"/>
  <c r="K15" i="2"/>
  <c r="L15" i="2" s="1"/>
  <c r="K164" i="2"/>
  <c r="K169" i="2"/>
  <c r="K110" i="2"/>
  <c r="K81" i="2"/>
  <c r="K112" i="2"/>
  <c r="L112" i="2" s="1"/>
  <c r="K61" i="2"/>
  <c r="K23" i="2"/>
  <c r="K289" i="2"/>
  <c r="K305" i="2"/>
  <c r="L42" i="2"/>
  <c r="L58" i="2"/>
  <c r="R85" i="2"/>
  <c r="T85" i="2" s="1"/>
  <c r="K79" i="2"/>
  <c r="K134" i="2"/>
  <c r="L100" i="2"/>
  <c r="R43" i="2"/>
  <c r="T43" i="2" s="1"/>
  <c r="L122" i="2"/>
  <c r="K10" i="2"/>
  <c r="K8" i="2"/>
  <c r="K143" i="2"/>
  <c r="K160" i="2"/>
  <c r="K80" i="2"/>
  <c r="K44" i="2"/>
  <c r="K158" i="2"/>
  <c r="L158" i="2" s="1"/>
  <c r="K156" i="2"/>
  <c r="K89" i="2"/>
  <c r="K161" i="2"/>
  <c r="L41" i="2"/>
  <c r="K141" i="2"/>
  <c r="K266" i="2"/>
  <c r="K149" i="2"/>
  <c r="K47" i="2"/>
  <c r="K202" i="2"/>
  <c r="K210" i="2"/>
  <c r="K174" i="2"/>
  <c r="K74" i="2"/>
  <c r="K204" i="2"/>
  <c r="K323" i="2"/>
  <c r="K216" i="2"/>
  <c r="K104" i="2"/>
  <c r="K130" i="2"/>
  <c r="K189" i="2"/>
  <c r="K248" i="2"/>
  <c r="K301" i="2"/>
  <c r="K222" i="2"/>
  <c r="K179" i="2"/>
  <c r="K270" i="2"/>
  <c r="K148" i="2"/>
  <c r="K199" i="2"/>
  <c r="K265" i="2"/>
  <c r="R126" i="2"/>
  <c r="T126" i="2" s="1"/>
  <c r="K256" i="2"/>
  <c r="K234" i="2"/>
  <c r="K72" i="2"/>
  <c r="K240" i="2"/>
  <c r="K207" i="2"/>
  <c r="K173" i="2"/>
  <c r="K213" i="2"/>
  <c r="K196" i="2"/>
  <c r="K241" i="2"/>
  <c r="K208" i="2"/>
  <c r="K299" i="2"/>
  <c r="K297" i="2"/>
  <c r="K264" i="2"/>
  <c r="K319" i="2"/>
  <c r="K227" i="2"/>
  <c r="K198" i="2"/>
  <c r="K316" i="2"/>
  <c r="K250" i="2"/>
  <c r="K211" i="2"/>
  <c r="K252" i="2"/>
  <c r="K65" i="2"/>
  <c r="L65" i="2" s="1"/>
  <c r="K220" i="2"/>
  <c r="K325" i="2"/>
  <c r="K119" i="2"/>
  <c r="K281" i="2"/>
  <c r="K70" i="2"/>
  <c r="K317" i="2"/>
  <c r="K314" i="2"/>
  <c r="K215" i="2"/>
  <c r="K287" i="2"/>
  <c r="K186" i="2"/>
  <c r="K200" i="2"/>
  <c r="K124" i="2"/>
  <c r="K203" i="2"/>
  <c r="K197" i="2"/>
  <c r="K258" i="2"/>
  <c r="K298" i="2"/>
  <c r="K320" i="2"/>
  <c r="K231" i="2"/>
  <c r="K286" i="2"/>
  <c r="K326" i="2"/>
  <c r="K259" i="2"/>
  <c r="K236" i="2"/>
  <c r="K327" i="2"/>
  <c r="K153" i="2"/>
  <c r="K217" i="2"/>
  <c r="K229" i="2"/>
  <c r="K212" i="2"/>
  <c r="K321" i="2"/>
  <c r="K322" i="2"/>
  <c r="K251" i="2"/>
  <c r="K194" i="2"/>
  <c r="K278" i="2"/>
  <c r="K225" i="2"/>
  <c r="K123" i="2"/>
  <c r="K233" i="2"/>
  <c r="K175" i="2"/>
  <c r="K224" i="2"/>
  <c r="K172" i="2"/>
  <c r="K245" i="2"/>
  <c r="K255" i="2"/>
  <c r="K192" i="2"/>
  <c r="K318" i="2"/>
  <c r="K49" i="2"/>
  <c r="K71" i="2"/>
  <c r="K59" i="2"/>
  <c r="K206" i="2"/>
  <c r="K268" i="2"/>
  <c r="K60" i="2"/>
  <c r="K244" i="2"/>
  <c r="K54" i="2"/>
  <c r="K28" i="2"/>
  <c r="K188" i="2"/>
  <c r="K78" i="2"/>
  <c r="K277" i="2"/>
  <c r="K131" i="2"/>
  <c r="K273" i="2"/>
  <c r="K237" i="2"/>
  <c r="K267" i="2"/>
  <c r="K272" i="2"/>
  <c r="K221" i="2"/>
  <c r="K38" i="2"/>
  <c r="K311" i="2"/>
  <c r="K257" i="2"/>
  <c r="K304" i="2"/>
  <c r="K147" i="2"/>
  <c r="K7" i="2"/>
  <c r="K52" i="2"/>
  <c r="K262" i="2"/>
  <c r="K152" i="2"/>
  <c r="K184" i="2"/>
  <c r="K209" i="2"/>
  <c r="K313" i="2"/>
  <c r="K125" i="2"/>
  <c r="K280" i="2"/>
  <c r="K285" i="2"/>
  <c r="K127" i="2"/>
  <c r="K226" i="2"/>
  <c r="K315" i="2"/>
  <c r="K263" i="2"/>
  <c r="K260" i="2"/>
  <c r="K193" i="2"/>
  <c r="K284" i="2"/>
  <c r="K282" i="2"/>
  <c r="K279" i="2"/>
  <c r="K128" i="2"/>
  <c r="K253" i="2"/>
  <c r="K205" i="2"/>
  <c r="K238" i="2"/>
  <c r="K201" i="2"/>
  <c r="K232" i="2"/>
  <c r="K73" i="2"/>
  <c r="K150" i="2"/>
  <c r="K254" i="2"/>
  <c r="K118" i="2"/>
  <c r="K275" i="2"/>
  <c r="K75" i="2"/>
  <c r="K103" i="2"/>
  <c r="K191" i="2"/>
  <c r="K324" i="2"/>
  <c r="K235" i="2"/>
  <c r="K129" i="2"/>
  <c r="K246" i="2"/>
  <c r="K242" i="2"/>
  <c r="K274" i="2"/>
  <c r="K176" i="2"/>
  <c r="K187" i="2"/>
  <c r="K53" i="2"/>
  <c r="K219" i="2"/>
  <c r="K223" i="2"/>
  <c r="K283" i="2"/>
  <c r="K26" i="2"/>
  <c r="K333" i="2"/>
  <c r="K230" i="2"/>
  <c r="K48" i="2"/>
  <c r="K214" i="2"/>
  <c r="R136" i="2"/>
  <c r="T136" i="2" s="1"/>
  <c r="L136" i="2"/>
  <c r="R117" i="2"/>
  <c r="T117" i="2" s="1"/>
  <c r="S33" i="6"/>
  <c r="T33" i="6" s="1"/>
  <c r="S62" i="6"/>
  <c r="T62" i="6" s="1"/>
  <c r="R122" i="2"/>
  <c r="T122" i="2" s="1"/>
  <c r="H3" i="7"/>
  <c r="H123" i="7"/>
  <c r="R158" i="2"/>
  <c r="T158" i="2" s="1"/>
  <c r="S67" i="6"/>
  <c r="T67" i="6" s="1"/>
  <c r="S74" i="6"/>
  <c r="T74" i="6" s="1"/>
  <c r="S73" i="6"/>
  <c r="T73" i="6" s="1"/>
  <c r="S64" i="6"/>
  <c r="T64" i="6" s="1"/>
  <c r="S66" i="6"/>
  <c r="T66" i="6" s="1"/>
  <c r="S70" i="6"/>
  <c r="T70" i="6" s="1"/>
  <c r="R288" i="2"/>
  <c r="T288" i="2" s="1"/>
  <c r="L269" i="2"/>
  <c r="R269" i="2"/>
  <c r="T269" i="2" s="1"/>
  <c r="R307" i="2"/>
  <c r="T307" i="2" s="1"/>
  <c r="R338" i="2"/>
  <c r="T338" i="2" s="1"/>
  <c r="R98" i="2"/>
  <c r="T98" i="2" s="1"/>
  <c r="H66" i="7"/>
  <c r="H42" i="7"/>
  <c r="S20" i="6"/>
  <c r="T20" i="6" s="1"/>
  <c r="S12" i="6"/>
  <c r="T12" i="6" s="1"/>
  <c r="S78" i="6"/>
  <c r="T78" i="6" s="1"/>
  <c r="S72" i="6"/>
  <c r="T72" i="6" s="1"/>
  <c r="S55" i="6"/>
  <c r="T55" i="6" s="1"/>
  <c r="S54" i="6"/>
  <c r="T54" i="6" s="1"/>
  <c r="S38" i="6"/>
  <c r="T38" i="6" s="1"/>
  <c r="S75" i="6"/>
  <c r="T75" i="6" s="1"/>
  <c r="S11" i="6"/>
  <c r="T11" i="6" s="1"/>
  <c r="S19" i="6"/>
  <c r="T19" i="6" s="1"/>
  <c r="S80" i="6"/>
  <c r="T80" i="6" s="1"/>
  <c r="S71" i="6"/>
  <c r="T71" i="6" s="1"/>
  <c r="S76" i="6"/>
  <c r="T76" i="6" s="1"/>
  <c r="S36" i="6"/>
  <c r="T36" i="6" s="1"/>
  <c r="S50" i="6"/>
  <c r="T50" i="6" s="1"/>
  <c r="S46" i="6"/>
  <c r="T46" i="6" s="1"/>
  <c r="R285" i="2" l="1"/>
  <c r="T285" i="2" s="1"/>
  <c r="R35" i="2"/>
  <c r="T35" i="2" s="1"/>
  <c r="R15" i="2"/>
  <c r="T15" i="2" s="1"/>
  <c r="R112" i="2"/>
  <c r="T112" i="2" s="1"/>
  <c r="K159" i="2"/>
  <c r="L159" i="2" s="1"/>
  <c r="K300" i="2"/>
  <c r="L300" i="2" s="1"/>
  <c r="R155" i="2"/>
  <c r="T155" i="2" s="1"/>
  <c r="R300" i="2"/>
  <c r="T300" i="2" s="1"/>
  <c r="R328" i="2"/>
  <c r="T328" i="2" s="1"/>
  <c r="K276" i="2"/>
  <c r="L276" i="2" s="1"/>
  <c r="R3" i="2"/>
  <c r="T3" i="2" s="1"/>
  <c r="R22" i="2"/>
  <c r="T22" i="2" s="1"/>
  <c r="R21" i="2"/>
  <c r="T21" i="2" s="1"/>
  <c r="R163" i="2"/>
  <c r="T163" i="2" s="1"/>
  <c r="R137" i="2"/>
  <c r="T137" i="2" s="1"/>
  <c r="R42" i="2"/>
  <c r="T42" i="2" s="1"/>
  <c r="R6" i="2"/>
  <c r="T6" i="2" s="1"/>
  <c r="K6" i="2"/>
  <c r="L6" i="2" s="1"/>
  <c r="R77" i="2"/>
  <c r="T77" i="2" s="1"/>
  <c r="K77" i="2"/>
  <c r="L77" i="2" s="1"/>
  <c r="R185" i="2"/>
  <c r="T185" i="2" s="1"/>
  <c r="K177" i="2"/>
  <c r="L177" i="2" s="1"/>
  <c r="K37" i="2"/>
  <c r="L37" i="2" s="1"/>
  <c r="K185" i="2"/>
  <c r="L185" i="2" s="1"/>
  <c r="K46" i="2"/>
  <c r="L46" i="2" s="1"/>
  <c r="K27" i="2"/>
  <c r="L27" i="2" s="1"/>
  <c r="R32" i="2"/>
  <c r="T32" i="2" s="1"/>
  <c r="K24" i="2"/>
  <c r="L24" i="2" s="1"/>
  <c r="R55" i="2"/>
  <c r="T55" i="2" s="1"/>
  <c r="K55" i="2"/>
  <c r="L55" i="2" s="1"/>
  <c r="R197" i="2"/>
  <c r="T197" i="2" s="1"/>
  <c r="K312" i="2"/>
  <c r="L312" i="2" s="1"/>
  <c r="R329" i="2"/>
  <c r="T329" i="2" s="1"/>
  <c r="K329" i="2"/>
  <c r="L329" i="2" s="1"/>
  <c r="R284" i="2"/>
  <c r="T284" i="2" s="1"/>
  <c r="L284" i="2"/>
  <c r="L285" i="2"/>
  <c r="R39" i="2"/>
  <c r="T39" i="2" s="1"/>
  <c r="K331" i="2"/>
  <c r="L331" i="2" s="1"/>
  <c r="K64" i="2"/>
  <c r="L64" i="2" s="1"/>
  <c r="K5" i="2"/>
  <c r="L5" i="2" s="1"/>
  <c r="R9" i="2"/>
  <c r="T9" i="2" s="1"/>
  <c r="K9" i="2"/>
  <c r="L9" i="2" s="1"/>
  <c r="L50" i="2"/>
  <c r="K90" i="2"/>
  <c r="L90" i="2" s="1"/>
  <c r="K88" i="2"/>
  <c r="L88" i="2" s="1"/>
  <c r="R50" i="2"/>
  <c r="T50" i="2" s="1"/>
  <c r="K310" i="2"/>
  <c r="L310" i="2" s="1"/>
  <c r="L98" i="2"/>
  <c r="K69" i="2"/>
  <c r="L69" i="2" s="1"/>
  <c r="L43" i="2"/>
  <c r="K116" i="2"/>
  <c r="L116" i="2" s="1"/>
  <c r="K133" i="2"/>
  <c r="L133" i="2" s="1"/>
  <c r="R20" i="2"/>
  <c r="T20" i="2" s="1"/>
  <c r="K20" i="2"/>
  <c r="L20" i="2" s="1"/>
  <c r="R139" i="2"/>
  <c r="T139" i="2" s="1"/>
  <c r="K145" i="2"/>
  <c r="L145" i="2" s="1"/>
  <c r="K97" i="2"/>
  <c r="L97" i="2" s="1"/>
  <c r="K18" i="2"/>
  <c r="L18" i="2" s="1"/>
  <c r="K86" i="2"/>
  <c r="L86" i="2" s="1"/>
  <c r="R102" i="2"/>
  <c r="T102" i="2" s="1"/>
  <c r="K102" i="2"/>
  <c r="L102" i="2" s="1"/>
  <c r="R93" i="2"/>
  <c r="T93" i="2" s="1"/>
  <c r="K108" i="2"/>
  <c r="L108" i="2" s="1"/>
  <c r="K40" i="2"/>
  <c r="L40" i="2" s="1"/>
  <c r="K309" i="2"/>
  <c r="L309" i="2" s="1"/>
  <c r="K126" i="2"/>
  <c r="L126" i="2" s="1"/>
  <c r="K76" i="2"/>
  <c r="L76" i="2" s="1"/>
  <c r="R135" i="2"/>
  <c r="T135" i="2" s="1"/>
  <c r="K135" i="2"/>
  <c r="L135" i="2" s="1"/>
  <c r="R58" i="2"/>
  <c r="T58" i="2" s="1"/>
  <c r="K154" i="2"/>
  <c r="L154" i="2" s="1"/>
  <c r="R113" i="2"/>
  <c r="T113" i="2" s="1"/>
  <c r="K45" i="2"/>
  <c r="L45" i="2" s="1"/>
  <c r="R107" i="2"/>
  <c r="T107" i="2" s="1"/>
  <c r="K111" i="2"/>
  <c r="L111" i="2" s="1"/>
  <c r="K101" i="2"/>
  <c r="L101" i="2" s="1"/>
  <c r="R96" i="2"/>
  <c r="T96" i="2" s="1"/>
  <c r="K16" i="2"/>
  <c r="L16" i="2" s="1"/>
  <c r="L137" i="2"/>
  <c r="K138" i="2"/>
  <c r="L138" i="2" s="1"/>
  <c r="R91" i="2"/>
  <c r="T91" i="2" s="1"/>
  <c r="K107" i="2"/>
  <c r="L107" i="2" s="1"/>
  <c r="R62" i="2"/>
  <c r="T62" i="2" s="1"/>
  <c r="K62" i="2"/>
  <c r="L62" i="2" s="1"/>
  <c r="R105" i="2"/>
  <c r="T105" i="2" s="1"/>
  <c r="K105" i="2"/>
  <c r="L105" i="2" s="1"/>
  <c r="R114" i="2"/>
  <c r="T114" i="2" s="1"/>
  <c r="K114" i="2"/>
  <c r="L114" i="2" s="1"/>
  <c r="L117" i="2"/>
  <c r="K292" i="2"/>
  <c r="L292" i="2" s="1"/>
  <c r="R121" i="2"/>
  <c r="T121" i="2" s="1"/>
  <c r="K121" i="2"/>
  <c r="L121" i="2" s="1"/>
  <c r="R66" i="2"/>
  <c r="T66" i="2" s="1"/>
  <c r="K66" i="2"/>
  <c r="L66" i="2" s="1"/>
  <c r="R133" i="2"/>
  <c r="T133" i="2" s="1"/>
  <c r="R144" i="2"/>
  <c r="T144" i="2" s="1"/>
  <c r="R312" i="2"/>
  <c r="T312" i="2" s="1"/>
  <c r="L85" i="2"/>
  <c r="R5" i="2"/>
  <c r="T5" i="2" s="1"/>
  <c r="R45" i="2"/>
  <c r="T45" i="2" s="1"/>
  <c r="R109" i="2"/>
  <c r="T109" i="2" s="1"/>
  <c r="R138" i="2"/>
  <c r="T138" i="2" s="1"/>
  <c r="R190" i="2"/>
  <c r="T190" i="2" s="1"/>
  <c r="R76" i="2"/>
  <c r="T76" i="2" s="1"/>
  <c r="R49" i="2"/>
  <c r="T49" i="2" s="1"/>
  <c r="R129" i="2"/>
  <c r="T129" i="2" s="1"/>
  <c r="R90" i="2"/>
  <c r="T90" i="2" s="1"/>
  <c r="R111" i="2"/>
  <c r="T111" i="2" s="1"/>
  <c r="L3" i="2"/>
  <c r="L48" i="2"/>
  <c r="R48" i="2"/>
  <c r="T48" i="2" s="1"/>
  <c r="R118" i="2"/>
  <c r="T118" i="2" s="1"/>
  <c r="L118" i="2"/>
  <c r="L10" i="2"/>
  <c r="L78" i="2"/>
  <c r="R78" i="2"/>
  <c r="T78" i="2" s="1"/>
  <c r="R37" i="2"/>
  <c r="T37" i="2" s="1"/>
  <c r="R27" i="2"/>
  <c r="T27" i="2" s="1"/>
  <c r="L44" i="2"/>
  <c r="R44" i="2"/>
  <c r="T44" i="2" s="1"/>
  <c r="R125" i="2"/>
  <c r="T125" i="2" s="1"/>
  <c r="L26" i="2"/>
  <c r="R26" i="2"/>
  <c r="T26" i="2" s="1"/>
  <c r="L11" i="2"/>
  <c r="L286" i="2"/>
  <c r="R47" i="2"/>
  <c r="T47" i="2" s="1"/>
  <c r="L47" i="2"/>
  <c r="R80" i="2"/>
  <c r="T80" i="2" s="1"/>
  <c r="R46" i="2"/>
  <c r="T46" i="2" s="1"/>
  <c r="R116" i="2"/>
  <c r="T116" i="2" s="1"/>
  <c r="L125" i="2"/>
  <c r="L124" i="2"/>
  <c r="R82" i="2"/>
  <c r="T82" i="2" s="1"/>
  <c r="R81" i="2"/>
  <c r="T81" i="2" s="1"/>
  <c r="L19" i="2"/>
  <c r="R19" i="2"/>
  <c r="T19" i="2" s="1"/>
  <c r="R60" i="2"/>
  <c r="T60" i="2" s="1"/>
  <c r="L82" i="2"/>
  <c r="R40" i="2"/>
  <c r="T40" i="2" s="1"/>
  <c r="R120" i="2"/>
  <c r="T120" i="2" s="1"/>
  <c r="R145" i="2"/>
  <c r="T145" i="2" s="1"/>
  <c r="R309" i="2"/>
  <c r="T309" i="2" s="1"/>
  <c r="R88" i="2"/>
  <c r="T88" i="2" s="1"/>
  <c r="R14" i="2"/>
  <c r="T14" i="2" s="1"/>
  <c r="R34" i="2"/>
  <c r="T34" i="2" s="1"/>
  <c r="L198" i="2"/>
  <c r="R13" i="2"/>
  <c r="T13" i="2" s="1"/>
  <c r="L248" i="2"/>
  <c r="R233" i="2"/>
  <c r="T233" i="2" s="1"/>
  <c r="L200" i="2"/>
  <c r="L176" i="2"/>
  <c r="R64" i="2"/>
  <c r="T64" i="2" s="1"/>
  <c r="L60" i="2"/>
  <c r="R127" i="2"/>
  <c r="T127" i="2" s="1"/>
  <c r="R53" i="2"/>
  <c r="T53" i="2" s="1"/>
  <c r="R23" i="2"/>
  <c r="T23" i="2" s="1"/>
  <c r="R124" i="2"/>
  <c r="T124" i="2" s="1"/>
  <c r="L110" i="2"/>
  <c r="L94" i="2"/>
  <c r="R130" i="2"/>
  <c r="T130" i="2" s="1"/>
  <c r="R95" i="2"/>
  <c r="T95" i="2" s="1"/>
  <c r="R51" i="2"/>
  <c r="T51" i="2" s="1"/>
  <c r="R65" i="2"/>
  <c r="T65" i="2" s="1"/>
  <c r="L59" i="2"/>
  <c r="L81" i="2"/>
  <c r="L53" i="2"/>
  <c r="R103" i="2"/>
  <c r="T103" i="2" s="1"/>
  <c r="R106" i="2"/>
  <c r="T106" i="2" s="1"/>
  <c r="R115" i="2"/>
  <c r="T115" i="2" s="1"/>
  <c r="L134" i="2"/>
  <c r="L128" i="2"/>
  <c r="R131" i="2"/>
  <c r="T131" i="2" s="1"/>
  <c r="R110" i="2"/>
  <c r="T110" i="2" s="1"/>
  <c r="R104" i="2"/>
  <c r="T104" i="2" s="1"/>
  <c r="L127" i="2"/>
  <c r="R132" i="2"/>
  <c r="T132" i="2" s="1"/>
  <c r="L8" i="2"/>
  <c r="L61" i="2"/>
  <c r="R79" i="2"/>
  <c r="T79" i="2" s="1"/>
  <c r="R94" i="2"/>
  <c r="T94" i="2" s="1"/>
  <c r="L233" i="2"/>
  <c r="L14" i="2"/>
  <c r="L120" i="2"/>
  <c r="R11" i="2"/>
  <c r="T11" i="2" s="1"/>
  <c r="R200" i="2"/>
  <c r="T200" i="2" s="1"/>
  <c r="R151" i="2"/>
  <c r="T151" i="2" s="1"/>
  <c r="L96" i="2"/>
  <c r="L188" i="2"/>
  <c r="L132" i="2"/>
  <c r="L51" i="2"/>
  <c r="R101" i="2"/>
  <c r="T101" i="2" s="1"/>
  <c r="R128" i="2"/>
  <c r="T128" i="2" s="1"/>
  <c r="L123" i="2"/>
  <c r="R123" i="2"/>
  <c r="T123" i="2" s="1"/>
  <c r="R72" i="2"/>
  <c r="T72" i="2" s="1"/>
  <c r="L72" i="2"/>
  <c r="L130" i="2"/>
  <c r="R24" i="2"/>
  <c r="T24" i="2" s="1"/>
  <c r="L80" i="2"/>
  <c r="R100" i="2"/>
  <c r="T100" i="2" s="1"/>
  <c r="L109" i="2"/>
  <c r="R97" i="2"/>
  <c r="T97" i="2" s="1"/>
  <c r="L84" i="2"/>
  <c r="L57" i="2"/>
  <c r="R57" i="2"/>
  <c r="T57" i="2" s="1"/>
  <c r="L54" i="2"/>
  <c r="R54" i="2"/>
  <c r="T54" i="2" s="1"/>
  <c r="L131" i="2"/>
  <c r="L25" i="2"/>
  <c r="R25" i="2"/>
  <c r="T25" i="2" s="1"/>
  <c r="L52" i="2"/>
  <c r="R52" i="2"/>
  <c r="T52" i="2" s="1"/>
  <c r="L4" i="2"/>
  <c r="R4" i="2"/>
  <c r="T4" i="2" s="1"/>
  <c r="L56" i="2"/>
  <c r="R56" i="2"/>
  <c r="T56" i="2" s="1"/>
  <c r="L63" i="2"/>
  <c r="R63" i="2"/>
  <c r="T63" i="2" s="1"/>
  <c r="L7" i="2"/>
  <c r="R7" i="2"/>
  <c r="T7" i="2" s="1"/>
  <c r="L139" i="2"/>
  <c r="L129" i="2"/>
  <c r="L23" i="2"/>
  <c r="L68" i="2"/>
  <c r="R68" i="2"/>
  <c r="T68" i="2" s="1"/>
  <c r="R108" i="2"/>
  <c r="T108" i="2" s="1"/>
  <c r="L73" i="2"/>
  <c r="R73" i="2"/>
  <c r="T73" i="2" s="1"/>
  <c r="L83" i="2"/>
  <c r="R83" i="2"/>
  <c r="T83" i="2" s="1"/>
  <c r="R84" i="2"/>
  <c r="T84" i="2" s="1"/>
  <c r="R67" i="2"/>
  <c r="T67" i="2" s="1"/>
  <c r="L67" i="2"/>
  <c r="R59" i="2"/>
  <c r="T59" i="2" s="1"/>
  <c r="L93" i="2"/>
  <c r="R87" i="2"/>
  <c r="T87" i="2" s="1"/>
  <c r="L87" i="2"/>
  <c r="R75" i="2"/>
  <c r="T75" i="2" s="1"/>
  <c r="L75" i="2"/>
  <c r="R70" i="2"/>
  <c r="T70" i="2" s="1"/>
  <c r="L70" i="2"/>
  <c r="R71" i="2"/>
  <c r="T71" i="2" s="1"/>
  <c r="L71" i="2"/>
  <c r="L103" i="2"/>
  <c r="L49" i="2"/>
  <c r="R69" i="2"/>
  <c r="T69" i="2" s="1"/>
  <c r="R119" i="2"/>
  <c r="T119" i="2" s="1"/>
  <c r="L119" i="2"/>
  <c r="L95" i="2"/>
  <c r="R89" i="2"/>
  <c r="T89" i="2" s="1"/>
  <c r="L89" i="2"/>
  <c r="R134" i="2"/>
  <c r="T134" i="2" s="1"/>
  <c r="R8" i="2"/>
  <c r="T8" i="2" s="1"/>
  <c r="L2" i="2"/>
  <c r="R2" i="2"/>
  <c r="T2" i="2" s="1"/>
  <c r="L104" i="2"/>
  <c r="R92" i="2"/>
  <c r="T92" i="2" s="1"/>
  <c r="L113" i="2"/>
  <c r="R61" i="2"/>
  <c r="T61" i="2" s="1"/>
  <c r="L74" i="2"/>
  <c r="R74" i="2"/>
  <c r="T74" i="2" s="1"/>
  <c r="L92" i="2"/>
  <c r="R86" i="2"/>
  <c r="T86" i="2" s="1"/>
  <c r="L79" i="2"/>
  <c r="R99" i="2"/>
  <c r="T99" i="2" s="1"/>
  <c r="L22" i="2"/>
  <c r="R167" i="2"/>
  <c r="T167" i="2" s="1"/>
  <c r="L167" i="2"/>
  <c r="R165" i="2"/>
  <c r="T165" i="2" s="1"/>
  <c r="L165" i="2"/>
  <c r="L31" i="2"/>
  <c r="R31" i="2"/>
  <c r="T31" i="2" s="1"/>
  <c r="L197" i="2"/>
  <c r="L34" i="2"/>
  <c r="R38" i="2"/>
  <c r="T38" i="2" s="1"/>
  <c r="L38" i="2"/>
  <c r="L30" i="2"/>
  <c r="R30" i="2"/>
  <c r="T30" i="2" s="1"/>
  <c r="R12" i="2"/>
  <c r="T12" i="2" s="1"/>
  <c r="L12" i="2"/>
  <c r="R16" i="2"/>
  <c r="T16" i="2" s="1"/>
  <c r="L28" i="2"/>
  <c r="R28" i="2"/>
  <c r="T28" i="2" s="1"/>
  <c r="R166" i="2"/>
  <c r="T166" i="2" s="1"/>
  <c r="L166" i="2"/>
  <c r="L36" i="2"/>
  <c r="R36" i="2"/>
  <c r="T36" i="2" s="1"/>
  <c r="L164" i="2"/>
  <c r="R164" i="2"/>
  <c r="T164" i="2" s="1"/>
  <c r="L29" i="2"/>
  <c r="R29" i="2"/>
  <c r="T29" i="2" s="1"/>
  <c r="L13" i="2"/>
  <c r="L39" i="2"/>
  <c r="L32" i="2"/>
  <c r="R10" i="2"/>
  <c r="T10" i="2" s="1"/>
  <c r="L190" i="2"/>
  <c r="L151" i="2"/>
  <c r="L144" i="2"/>
  <c r="L214" i="2"/>
  <c r="R214" i="2"/>
  <c r="T214" i="2" s="1"/>
  <c r="L170" i="2"/>
  <c r="R170" i="2"/>
  <c r="T170" i="2" s="1"/>
  <c r="L156" i="2"/>
  <c r="R156" i="2"/>
  <c r="T156" i="2" s="1"/>
  <c r="L183" i="2"/>
  <c r="R183" i="2"/>
  <c r="T183" i="2" s="1"/>
  <c r="L324" i="2"/>
  <c r="R324" i="2"/>
  <c r="T324" i="2" s="1"/>
  <c r="L236" i="2"/>
  <c r="R236" i="2"/>
  <c r="T236" i="2" s="1"/>
  <c r="R188" i="2"/>
  <c r="T188" i="2" s="1"/>
  <c r="L221" i="2"/>
  <c r="R221" i="2"/>
  <c r="T221" i="2" s="1"/>
  <c r="L283" i="2"/>
  <c r="R283" i="2"/>
  <c r="T283" i="2" s="1"/>
  <c r="L270" i="2"/>
  <c r="R270" i="2"/>
  <c r="T270" i="2" s="1"/>
  <c r="L141" i="2"/>
  <c r="R141" i="2"/>
  <c r="T141" i="2" s="1"/>
  <c r="L239" i="2"/>
  <c r="R239" i="2"/>
  <c r="T239" i="2" s="1"/>
  <c r="R189" i="2"/>
  <c r="T189" i="2" s="1"/>
  <c r="L189" i="2"/>
  <c r="L343" i="2"/>
  <c r="R343" i="2"/>
  <c r="T343" i="2" s="1"/>
  <c r="L148" i="2"/>
  <c r="R148" i="2"/>
  <c r="T148" i="2" s="1"/>
  <c r="R199" i="2"/>
  <c r="T199" i="2" s="1"/>
  <c r="L199" i="2"/>
  <c r="L272" i="2"/>
  <c r="R272" i="2"/>
  <c r="T272" i="2" s="1"/>
  <c r="L142" i="2"/>
  <c r="R142" i="2"/>
  <c r="T142" i="2" s="1"/>
  <c r="R223" i="2"/>
  <c r="T223" i="2" s="1"/>
  <c r="L223" i="2"/>
  <c r="L162" i="2"/>
  <c r="R162" i="2"/>
  <c r="T162" i="2" s="1"/>
  <c r="R292" i="2"/>
  <c r="T292" i="2" s="1"/>
  <c r="L318" i="2"/>
  <c r="R318" i="2"/>
  <c r="T318" i="2" s="1"/>
  <c r="R339" i="2"/>
  <c r="T339" i="2" s="1"/>
  <c r="L339" i="2"/>
  <c r="R342" i="2"/>
  <c r="T342" i="2" s="1"/>
  <c r="L342" i="2"/>
  <c r="L344" i="2"/>
  <c r="R344" i="2"/>
  <c r="T344" i="2" s="1"/>
  <c r="R325" i="2"/>
  <c r="T325" i="2" s="1"/>
  <c r="L325" i="2"/>
  <c r="L298" i="2"/>
  <c r="R298" i="2"/>
  <c r="T298" i="2" s="1"/>
  <c r="L230" i="2"/>
  <c r="R230" i="2"/>
  <c r="T230" i="2" s="1"/>
  <c r="L232" i="2"/>
  <c r="R232" i="2"/>
  <c r="T232" i="2" s="1"/>
  <c r="L321" i="2"/>
  <c r="R321" i="2"/>
  <c r="T321" i="2" s="1"/>
  <c r="R227" i="2"/>
  <c r="T227" i="2" s="1"/>
  <c r="L227" i="2"/>
  <c r="L249" i="2"/>
  <c r="R249" i="2"/>
  <c r="T249" i="2" s="1"/>
  <c r="L210" i="2"/>
  <c r="R210" i="2"/>
  <c r="T210" i="2" s="1"/>
  <c r="L171" i="2"/>
  <c r="R171" i="2"/>
  <c r="T171" i="2" s="1"/>
  <c r="L146" i="2"/>
  <c r="R146" i="2"/>
  <c r="T146" i="2" s="1"/>
  <c r="L294" i="2"/>
  <c r="R294" i="2"/>
  <c r="T294" i="2" s="1"/>
  <c r="R143" i="2"/>
  <c r="T143" i="2" s="1"/>
  <c r="L143" i="2"/>
  <c r="L305" i="2"/>
  <c r="R305" i="2"/>
  <c r="T305" i="2" s="1"/>
  <c r="L308" i="2"/>
  <c r="R308" i="2"/>
  <c r="T308" i="2" s="1"/>
  <c r="R317" i="2"/>
  <c r="T317" i="2" s="1"/>
  <c r="L317" i="2"/>
  <c r="R182" i="2"/>
  <c r="T182" i="2" s="1"/>
  <c r="L182" i="2"/>
  <c r="L282" i="2"/>
  <c r="R282" i="2"/>
  <c r="T282" i="2" s="1"/>
  <c r="L304" i="2"/>
  <c r="R304" i="2"/>
  <c r="T304" i="2" s="1"/>
  <c r="R180" i="2"/>
  <c r="T180" i="2" s="1"/>
  <c r="L180" i="2"/>
  <c r="R154" i="2"/>
  <c r="T154" i="2" s="1"/>
  <c r="R198" i="2"/>
  <c r="T198" i="2" s="1"/>
  <c r="L231" i="2"/>
  <c r="R231" i="2"/>
  <c r="T231" i="2" s="1"/>
  <c r="R240" i="2"/>
  <c r="T240" i="2" s="1"/>
  <c r="L240" i="2"/>
  <c r="L280" i="2"/>
  <c r="R280" i="2"/>
  <c r="T280" i="2" s="1"/>
  <c r="R192" i="2"/>
  <c r="T192" i="2" s="1"/>
  <c r="L192" i="2"/>
  <c r="L195" i="2"/>
  <c r="R195" i="2"/>
  <c r="T195" i="2" s="1"/>
  <c r="L201" i="2"/>
  <c r="R201" i="2"/>
  <c r="T201" i="2" s="1"/>
  <c r="R331" i="2"/>
  <c r="T331" i="2" s="1"/>
  <c r="L336" i="2"/>
  <c r="R336" i="2"/>
  <c r="T336" i="2" s="1"/>
  <c r="R268" i="2"/>
  <c r="T268" i="2" s="1"/>
  <c r="L268" i="2"/>
  <c r="L157" i="2"/>
  <c r="R157" i="2"/>
  <c r="T157" i="2" s="1"/>
  <c r="R196" i="2"/>
  <c r="T196" i="2" s="1"/>
  <c r="L196" i="2"/>
  <c r="L297" i="2"/>
  <c r="R297" i="2"/>
  <c r="T297" i="2" s="1"/>
  <c r="L341" i="2"/>
  <c r="R341" i="2"/>
  <c r="T341" i="2" s="1"/>
  <c r="L335" i="2"/>
  <c r="R335" i="2"/>
  <c r="T335" i="2" s="1"/>
  <c r="L326" i="2"/>
  <c r="R326" i="2"/>
  <c r="T326" i="2" s="1"/>
  <c r="L245" i="2"/>
  <c r="R245" i="2"/>
  <c r="T245" i="2" s="1"/>
  <c r="R176" i="2"/>
  <c r="T176" i="2" s="1"/>
  <c r="L174" i="2"/>
  <c r="R174" i="2"/>
  <c r="T174" i="2" s="1"/>
  <c r="L320" i="2"/>
  <c r="R320" i="2"/>
  <c r="T320" i="2" s="1"/>
  <c r="R238" i="2"/>
  <c r="T238" i="2" s="1"/>
  <c r="L238" i="2"/>
  <c r="L229" i="2"/>
  <c r="R229" i="2"/>
  <c r="T229" i="2" s="1"/>
  <c r="L315" i="2"/>
  <c r="R315" i="2"/>
  <c r="T315" i="2" s="1"/>
  <c r="L203" i="2"/>
  <c r="R203" i="2"/>
  <c r="T203" i="2" s="1"/>
  <c r="R251" i="2"/>
  <c r="T251" i="2" s="1"/>
  <c r="L251" i="2"/>
  <c r="L228" i="2"/>
  <c r="R228" i="2"/>
  <c r="T228" i="2" s="1"/>
  <c r="L267" i="2"/>
  <c r="R267" i="2"/>
  <c r="T267" i="2" s="1"/>
  <c r="L302" i="2"/>
  <c r="R302" i="2"/>
  <c r="T302" i="2" s="1"/>
  <c r="L330" i="2"/>
  <c r="R330" i="2"/>
  <c r="T330" i="2" s="1"/>
  <c r="R202" i="2"/>
  <c r="T202" i="2" s="1"/>
  <c r="L202" i="2"/>
  <c r="L275" i="2"/>
  <c r="R275" i="2"/>
  <c r="T275" i="2" s="1"/>
  <c r="R257" i="2"/>
  <c r="T257" i="2" s="1"/>
  <c r="L257" i="2"/>
  <c r="R248" i="2"/>
  <c r="T248" i="2" s="1"/>
  <c r="R253" i="2"/>
  <c r="T253" i="2" s="1"/>
  <c r="L253" i="2"/>
  <c r="L178" i="2"/>
  <c r="R178" i="2"/>
  <c r="T178" i="2" s="1"/>
  <c r="L293" i="2"/>
  <c r="R293" i="2"/>
  <c r="T293" i="2" s="1"/>
  <c r="L306" i="2"/>
  <c r="R306" i="2"/>
  <c r="T306" i="2" s="1"/>
  <c r="L244" i="2"/>
  <c r="R244" i="2"/>
  <c r="T244" i="2" s="1"/>
  <c r="R184" i="2"/>
  <c r="T184" i="2" s="1"/>
  <c r="L184" i="2"/>
  <c r="L311" i="2"/>
  <c r="R311" i="2"/>
  <c r="T311" i="2" s="1"/>
  <c r="L264" i="2"/>
  <c r="R264" i="2"/>
  <c r="T264" i="2" s="1"/>
  <c r="L147" i="2"/>
  <c r="R147" i="2"/>
  <c r="T147" i="2" s="1"/>
  <c r="L216" i="2"/>
  <c r="R216" i="2"/>
  <c r="T216" i="2" s="1"/>
  <c r="L234" i="2"/>
  <c r="R234" i="2"/>
  <c r="T234" i="2" s="1"/>
  <c r="L175" i="2"/>
  <c r="R175" i="2"/>
  <c r="T175" i="2" s="1"/>
  <c r="R169" i="2"/>
  <c r="T169" i="2" s="1"/>
  <c r="L169" i="2"/>
  <c r="R186" i="2"/>
  <c r="T186" i="2" s="1"/>
  <c r="L186" i="2"/>
  <c r="R303" i="2"/>
  <c r="T303" i="2" s="1"/>
  <c r="L303" i="2"/>
  <c r="L258" i="2"/>
  <c r="R258" i="2"/>
  <c r="T258" i="2" s="1"/>
  <c r="L219" i="2"/>
  <c r="R219" i="2"/>
  <c r="T219" i="2" s="1"/>
  <c r="R266" i="2"/>
  <c r="T266" i="2" s="1"/>
  <c r="L266" i="2"/>
  <c r="L259" i="2"/>
  <c r="R259" i="2"/>
  <c r="T259" i="2" s="1"/>
  <c r="R225" i="2"/>
  <c r="T225" i="2" s="1"/>
  <c r="L225" i="2"/>
  <c r="R211" i="2"/>
  <c r="T211" i="2" s="1"/>
  <c r="L211" i="2"/>
  <c r="R313" i="2"/>
  <c r="T313" i="2" s="1"/>
  <c r="L313" i="2"/>
  <c r="R281" i="2"/>
  <c r="T281" i="2" s="1"/>
  <c r="L281" i="2"/>
  <c r="L213" i="2"/>
  <c r="R213" i="2"/>
  <c r="T213" i="2" s="1"/>
  <c r="L333" i="2"/>
  <c r="R333" i="2"/>
  <c r="T333" i="2" s="1"/>
  <c r="R160" i="2"/>
  <c r="T160" i="2" s="1"/>
  <c r="L160" i="2"/>
  <c r="L152" i="2"/>
  <c r="R152" i="2"/>
  <c r="T152" i="2" s="1"/>
  <c r="R314" i="2"/>
  <c r="T314" i="2" s="1"/>
  <c r="L314" i="2"/>
  <c r="R289" i="2"/>
  <c r="T289" i="2" s="1"/>
  <c r="L289" i="2"/>
  <c r="R168" i="2"/>
  <c r="T168" i="2" s="1"/>
  <c r="L168" i="2"/>
  <c r="R173" i="2"/>
  <c r="T173" i="2" s="1"/>
  <c r="L173" i="2"/>
  <c r="L279" i="2"/>
  <c r="R279" i="2"/>
  <c r="T279" i="2" s="1"/>
  <c r="L172" i="2"/>
  <c r="R172" i="2"/>
  <c r="T172" i="2" s="1"/>
  <c r="L212" i="2"/>
  <c r="R212" i="2"/>
  <c r="T212" i="2" s="1"/>
  <c r="L323" i="2"/>
  <c r="R323" i="2"/>
  <c r="T323" i="2" s="1"/>
  <c r="L345" i="2"/>
  <c r="R345" i="2"/>
  <c r="T345" i="2" s="1"/>
  <c r="L242" i="2"/>
  <c r="R242" i="2"/>
  <c r="T242" i="2" s="1"/>
  <c r="L299" i="2"/>
  <c r="R299" i="2"/>
  <c r="T299" i="2" s="1"/>
  <c r="L209" i="2"/>
  <c r="R209" i="2"/>
  <c r="T209" i="2" s="1"/>
  <c r="L319" i="2"/>
  <c r="R319" i="2"/>
  <c r="T319" i="2" s="1"/>
  <c r="L205" i="2"/>
  <c r="R205" i="2"/>
  <c r="T205" i="2" s="1"/>
  <c r="L222" i="2"/>
  <c r="R222" i="2"/>
  <c r="T222" i="2" s="1"/>
  <c r="L301" i="2"/>
  <c r="R301" i="2"/>
  <c r="T301" i="2" s="1"/>
  <c r="R187" i="2"/>
  <c r="T187" i="2" s="1"/>
  <c r="L187" i="2"/>
  <c r="L181" i="2"/>
  <c r="R181" i="2"/>
  <c r="T181" i="2" s="1"/>
  <c r="L224" i="2"/>
  <c r="R224" i="2"/>
  <c r="T224" i="2" s="1"/>
  <c r="R263" i="2"/>
  <c r="T263" i="2" s="1"/>
  <c r="L263" i="2"/>
  <c r="R310" i="2"/>
  <c r="T310" i="2" s="1"/>
  <c r="L278" i="2"/>
  <c r="R278" i="2"/>
  <c r="T278" i="2" s="1"/>
  <c r="L217" i="2"/>
  <c r="R217" i="2"/>
  <c r="T217" i="2" s="1"/>
  <c r="L140" i="2"/>
  <c r="R140" i="2"/>
  <c r="T140" i="2" s="1"/>
  <c r="R241" i="2"/>
  <c r="T241" i="2" s="1"/>
  <c r="L241" i="2"/>
  <c r="L218" i="2"/>
  <c r="R218" i="2"/>
  <c r="T218" i="2" s="1"/>
  <c r="L206" i="2"/>
  <c r="R206" i="2"/>
  <c r="T206" i="2" s="1"/>
  <c r="R252" i="2"/>
  <c r="T252" i="2" s="1"/>
  <c r="L252" i="2"/>
  <c r="L207" i="2"/>
  <c r="R207" i="2"/>
  <c r="T207" i="2" s="1"/>
  <c r="R295" i="2"/>
  <c r="T295" i="2" s="1"/>
  <c r="L295" i="2"/>
  <c r="L261" i="2"/>
  <c r="R261" i="2"/>
  <c r="T261" i="2" s="1"/>
  <c r="R273" i="2"/>
  <c r="T273" i="2" s="1"/>
  <c r="L273" i="2"/>
  <c r="L260" i="2"/>
  <c r="R260" i="2"/>
  <c r="T260" i="2" s="1"/>
  <c r="L316" i="2"/>
  <c r="R316" i="2"/>
  <c r="T316" i="2" s="1"/>
  <c r="L290" i="2"/>
  <c r="R290" i="2"/>
  <c r="T290" i="2" s="1"/>
  <c r="R256" i="2"/>
  <c r="T256" i="2" s="1"/>
  <c r="L256" i="2"/>
  <c r="L235" i="2"/>
  <c r="R235" i="2"/>
  <c r="T235" i="2" s="1"/>
  <c r="R337" i="2"/>
  <c r="T337" i="2" s="1"/>
  <c r="L337" i="2"/>
  <c r="L271" i="2"/>
  <c r="R271" i="2"/>
  <c r="T271" i="2" s="1"/>
  <c r="L322" i="2"/>
  <c r="R322" i="2"/>
  <c r="T322" i="2" s="1"/>
  <c r="L265" i="2"/>
  <c r="R265" i="2"/>
  <c r="T265" i="2" s="1"/>
  <c r="R296" i="2"/>
  <c r="T296" i="2" s="1"/>
  <c r="L296" i="2"/>
  <c r="R204" i="2"/>
  <c r="T204" i="2" s="1"/>
  <c r="L204" i="2"/>
  <c r="R177" i="2"/>
  <c r="T177" i="2" s="1"/>
  <c r="L220" i="2"/>
  <c r="R220" i="2"/>
  <c r="T220" i="2" s="1"/>
  <c r="R150" i="2"/>
  <c r="T150" i="2" s="1"/>
  <c r="L150" i="2"/>
  <c r="L255" i="2"/>
  <c r="R255" i="2"/>
  <c r="T255" i="2" s="1"/>
  <c r="L226" i="2"/>
  <c r="R226" i="2"/>
  <c r="T226" i="2" s="1"/>
  <c r="L179" i="2"/>
  <c r="R179" i="2"/>
  <c r="T179" i="2" s="1"/>
  <c r="L149" i="2"/>
  <c r="R149" i="2"/>
  <c r="T149" i="2" s="1"/>
  <c r="L340" i="2"/>
  <c r="R340" i="2"/>
  <c r="T340" i="2" s="1"/>
  <c r="L262" i="2"/>
  <c r="R262" i="2"/>
  <c r="T262" i="2" s="1"/>
  <c r="R286" i="2"/>
  <c r="T286" i="2" s="1"/>
  <c r="R291" i="2"/>
  <c r="T291" i="2" s="1"/>
  <c r="L291" i="2"/>
  <c r="R287" i="2"/>
  <c r="T287" i="2" s="1"/>
  <c r="L287" i="2"/>
  <c r="L243" i="2"/>
  <c r="R243" i="2"/>
  <c r="T243" i="2" s="1"/>
  <c r="L334" i="2"/>
  <c r="R334" i="2"/>
  <c r="T334" i="2" s="1"/>
  <c r="L327" i="2"/>
  <c r="R327" i="2"/>
  <c r="T327" i="2" s="1"/>
  <c r="L254" i="2"/>
  <c r="R254" i="2"/>
  <c r="T254" i="2" s="1"/>
  <c r="L246" i="2"/>
  <c r="R246" i="2"/>
  <c r="T246" i="2" s="1"/>
  <c r="L193" i="2"/>
  <c r="R193" i="2"/>
  <c r="T193" i="2" s="1"/>
  <c r="L277" i="2"/>
  <c r="R277" i="2"/>
  <c r="T277" i="2" s="1"/>
  <c r="L274" i="2"/>
  <c r="R274" i="2"/>
  <c r="T274" i="2" s="1"/>
  <c r="R208" i="2"/>
  <c r="T208" i="2" s="1"/>
  <c r="L208" i="2"/>
  <c r="L191" i="2"/>
  <c r="R191" i="2"/>
  <c r="T191" i="2" s="1"/>
  <c r="L237" i="2"/>
  <c r="R237" i="2"/>
  <c r="T237" i="2" s="1"/>
  <c r="R161" i="2"/>
  <c r="T161" i="2" s="1"/>
  <c r="L161" i="2"/>
  <c r="L332" i="2"/>
  <c r="R332" i="2"/>
  <c r="T332" i="2" s="1"/>
  <c r="L194" i="2"/>
  <c r="R194" i="2"/>
  <c r="T194" i="2" s="1"/>
  <c r="R250" i="2"/>
  <c r="T250" i="2" s="1"/>
  <c r="L250" i="2"/>
  <c r="L215" i="2"/>
  <c r="R215" i="2"/>
  <c r="T215" i="2" s="1"/>
  <c r="L153" i="2"/>
  <c r="R153" i="2"/>
  <c r="T153" i="2" s="1"/>
</calcChain>
</file>

<file path=xl/sharedStrings.xml><?xml version="1.0" encoding="utf-8"?>
<sst xmlns="http://schemas.openxmlformats.org/spreadsheetml/2006/main" count="19350" uniqueCount="3146">
  <si>
    <t>YD07</t>
  </si>
  <si>
    <t>YD12</t>
  </si>
  <si>
    <t>YD14</t>
  </si>
  <si>
    <t>YD25</t>
  </si>
  <si>
    <t>YD03</t>
  </si>
  <si>
    <t>YD04</t>
  </si>
  <si>
    <t>YD06</t>
  </si>
  <si>
    <t>YD63</t>
  </si>
  <si>
    <t>-</t>
  </si>
  <si>
    <t>YD01</t>
  </si>
  <si>
    <t>YD02</t>
  </si>
  <si>
    <t>YD21</t>
  </si>
  <si>
    <t>YD26</t>
  </si>
  <si>
    <t>YD27</t>
  </si>
  <si>
    <t>YD28</t>
  </si>
  <si>
    <t>YD29</t>
  </si>
  <si>
    <t>YD31</t>
  </si>
  <si>
    <t>YD32</t>
  </si>
  <si>
    <t>YD33</t>
  </si>
  <si>
    <t>YD15</t>
  </si>
  <si>
    <t>YD16</t>
  </si>
  <si>
    <t>YD59</t>
  </si>
  <si>
    <t>YD60</t>
  </si>
  <si>
    <t>YD0Z</t>
  </si>
  <si>
    <t>YDF9</t>
  </si>
  <si>
    <t>N.A.</t>
  </si>
  <si>
    <t xml:space="preserve"> - For Sale</t>
  </si>
  <si>
    <t>- Value (In Rs. Lakh)</t>
  </si>
  <si>
    <t>- in percentage term (%)</t>
  </si>
  <si>
    <t>Total investment in foreign securities/ADR/GDR (Rs. lakh)</t>
  </si>
  <si>
    <t>Total investment in illiquid shares/securities</t>
  </si>
  <si>
    <t>- in percentage terms (%)</t>
  </si>
  <si>
    <t>Net Asset Vaue (NAV) (Rs. per Unit)</t>
  </si>
  <si>
    <t>DD</t>
  </si>
  <si>
    <t>WD</t>
  </si>
  <si>
    <t>QD</t>
  </si>
  <si>
    <t>#</t>
  </si>
  <si>
    <t>Regular</t>
  </si>
  <si>
    <t xml:space="preserve"> - For Purchase</t>
  </si>
  <si>
    <t>Direct</t>
  </si>
  <si>
    <t>YDL5</t>
  </si>
  <si>
    <t>YDN4</t>
  </si>
  <si>
    <t>**</t>
  </si>
  <si>
    <t>NAV as on Maturity date</t>
  </si>
  <si>
    <t>YDQ0</t>
  </si>
  <si>
    <t>YDQ4</t>
  </si>
  <si>
    <t>YDQ5</t>
  </si>
  <si>
    <t>YDR2</t>
  </si>
  <si>
    <t>Portfolio Turn Over Ratio ^^</t>
  </si>
  <si>
    <t>Average Maturity (in years)@@</t>
  </si>
  <si>
    <t>Modified Duration (in years)@@</t>
  </si>
  <si>
    <t>^</t>
  </si>
  <si>
    <t>The Infrastructure Growth and Economic Reforms Fund</t>
  </si>
  <si>
    <t xml:space="preserve">The term “Flexible” in the name of the Scheme signifies that the Investment Manager of the Underlying Fund can invest either in growth or value investment characteristic securities placing an emphasis as the market outlook warrants. </t>
  </si>
  <si>
    <t xml:space="preserve"> Not Applicable.</t>
  </si>
  <si>
    <t>^^</t>
  </si>
  <si>
    <t>@@</t>
  </si>
  <si>
    <t>***</t>
  </si>
  <si>
    <t>MD</t>
  </si>
  <si>
    <t>YDR3</t>
  </si>
  <si>
    <t>YDR8</t>
  </si>
  <si>
    <t>YDR5</t>
  </si>
  <si>
    <t>YDR7</t>
  </si>
  <si>
    <t>YDR9</t>
  </si>
  <si>
    <t>YDS0</t>
  </si>
  <si>
    <t>YDS1</t>
  </si>
  <si>
    <t>YDS2</t>
  </si>
  <si>
    <t>Unclaimed</t>
  </si>
  <si>
    <t>UD</t>
  </si>
  <si>
    <t>UD3</t>
  </si>
  <si>
    <t>UR</t>
  </si>
  <si>
    <t>UR3</t>
  </si>
  <si>
    <t>YDS5</t>
  </si>
  <si>
    <t>YDS6</t>
  </si>
  <si>
    <t>YDS7</t>
  </si>
  <si>
    <t>YDS8</t>
  </si>
  <si>
    <t>YDS9</t>
  </si>
  <si>
    <t>YDT0</t>
  </si>
  <si>
    <t>YDT1</t>
  </si>
  <si>
    <t>YDT2</t>
  </si>
  <si>
    <t>YDT3</t>
  </si>
  <si>
    <t>YDT4</t>
  </si>
  <si>
    <t>YDT5</t>
  </si>
  <si>
    <t>YDT6</t>
  </si>
  <si>
    <t>YDT7</t>
  </si>
  <si>
    <t>YDT8</t>
  </si>
  <si>
    <t>YDT9</t>
  </si>
  <si>
    <t>YDU1</t>
  </si>
  <si>
    <t>YDU3</t>
  </si>
  <si>
    <t>YDU4</t>
  </si>
  <si>
    <t>YDU6</t>
  </si>
  <si>
    <t>YDU7</t>
  </si>
  <si>
    <t>YD14Regular</t>
  </si>
  <si>
    <t>YD14Direct</t>
  </si>
  <si>
    <t>YD26Regular</t>
  </si>
  <si>
    <t>YD26Direct</t>
  </si>
  <si>
    <t>YD01Regular</t>
  </si>
  <si>
    <t>YD01Direct</t>
  </si>
  <si>
    <t>YD31Regular</t>
  </si>
  <si>
    <t>YD31Direct</t>
  </si>
  <si>
    <t>YD15Regular</t>
  </si>
  <si>
    <t>YD15Direct</t>
  </si>
  <si>
    <t>YD02Regular</t>
  </si>
  <si>
    <t>YD02Direct</t>
  </si>
  <si>
    <t>YD32Direct</t>
  </si>
  <si>
    <t>YD12Regular</t>
  </si>
  <si>
    <t>YD12Direct</t>
  </si>
  <si>
    <t>YD21Regular</t>
  </si>
  <si>
    <t>YD21Direct</t>
  </si>
  <si>
    <t>YD29Regular</t>
  </si>
  <si>
    <t>YD29Direct</t>
  </si>
  <si>
    <t>YD03Regular</t>
  </si>
  <si>
    <t>YD03Direct</t>
  </si>
  <si>
    <t>YD27Regular</t>
  </si>
  <si>
    <t>YD27Direct</t>
  </si>
  <si>
    <t>YD04Regular</t>
  </si>
  <si>
    <t>YD04Direct</t>
  </si>
  <si>
    <t>YD28Direct</t>
  </si>
  <si>
    <t>YD07Regular</t>
  </si>
  <si>
    <t>YD07Direct</t>
  </si>
  <si>
    <t>YD06Regular</t>
  </si>
  <si>
    <t>YD06Direct</t>
  </si>
  <si>
    <t>YD16Regular</t>
  </si>
  <si>
    <t>YD16Unclaimed</t>
  </si>
  <si>
    <t>YD16Direct</t>
  </si>
  <si>
    <t>YD25Regular</t>
  </si>
  <si>
    <t>YD25Direct</t>
  </si>
  <si>
    <t>YD59Regular</t>
  </si>
  <si>
    <t>YD59Direct</t>
  </si>
  <si>
    <t>YD33Regular</t>
  </si>
  <si>
    <t>YD33Direct</t>
  </si>
  <si>
    <t>YD60Regular</t>
  </si>
  <si>
    <t>YD60Direct</t>
  </si>
  <si>
    <t>YD63Regular</t>
  </si>
  <si>
    <t>YD63Direct</t>
  </si>
  <si>
    <t>YD0ZRegular</t>
  </si>
  <si>
    <t>YD0ZDirect</t>
  </si>
  <si>
    <t>YDF9Regular</t>
  </si>
  <si>
    <t>YDF9Direct</t>
  </si>
  <si>
    <t>YDL5Regular</t>
  </si>
  <si>
    <t>YDL5Direct</t>
  </si>
  <si>
    <t>YDN4Regular</t>
  </si>
  <si>
    <t>YDN4Direct</t>
  </si>
  <si>
    <t>YDQ0Regular</t>
  </si>
  <si>
    <t>YDQ0Direct</t>
  </si>
  <si>
    <t>YDQ4Regular</t>
  </si>
  <si>
    <t>YDQ4Direct</t>
  </si>
  <si>
    <t>YDR2Regular</t>
  </si>
  <si>
    <t>YDR2Direct</t>
  </si>
  <si>
    <t>YDR8Regular</t>
  </si>
  <si>
    <t>YDR8Direct</t>
  </si>
  <si>
    <t>YDT1Regular</t>
  </si>
  <si>
    <t>YDT1Direct</t>
  </si>
  <si>
    <t>YDT5Regular</t>
  </si>
  <si>
    <t>YDT5Direct</t>
  </si>
  <si>
    <t>YDU1Direct</t>
  </si>
  <si>
    <t>YDV1</t>
  </si>
  <si>
    <t>YDV3</t>
  </si>
  <si>
    <t>YDV4</t>
  </si>
  <si>
    <t>YDV6</t>
  </si>
  <si>
    <t>YDV7</t>
  </si>
  <si>
    <t>YDV8</t>
  </si>
  <si>
    <t>YDV9</t>
  </si>
  <si>
    <t>YDW1</t>
  </si>
  <si>
    <t>YDW3</t>
  </si>
  <si>
    <t>YDW4</t>
  </si>
  <si>
    <t>YDW5</t>
  </si>
  <si>
    <t>YDW7</t>
  </si>
  <si>
    <t>YDW6</t>
  </si>
  <si>
    <t>DSP Bond Fund</t>
  </si>
  <si>
    <t>DSP Government Securities Fund</t>
  </si>
  <si>
    <t>DSP India T.I.G.E.R. Fund#</t>
  </si>
  <si>
    <t>DSP Liquidity Fund</t>
  </si>
  <si>
    <t>DSP Short Term Fund</t>
  </si>
  <si>
    <t>DSP Strategic Bond Fund</t>
  </si>
  <si>
    <t>DSP Tax Saver Fund</t>
  </si>
  <si>
    <t>DSP Top 100 Equity Fund</t>
  </si>
  <si>
    <t>DSP Natural Resources and New Energy Fund</t>
  </si>
  <si>
    <t>DSP World Energy Fund</t>
  </si>
  <si>
    <t>DSP World Gold Fund</t>
  </si>
  <si>
    <t>DSP World Mining Fund</t>
  </si>
  <si>
    <t>DSP World Agriculture Fund</t>
  </si>
  <si>
    <t>DSP US Flexible^ Equity Fund</t>
  </si>
  <si>
    <t>DSP Banking &amp; PSU Debt Fund</t>
  </si>
  <si>
    <t>DSP Dynamic Asset Allocation Fund</t>
  </si>
  <si>
    <t>DSP Global Allocation Fund</t>
  </si>
  <si>
    <t>DSP Equity Savings Fund</t>
  </si>
  <si>
    <t>DSP Equal Nifty 50 Fund</t>
  </si>
  <si>
    <t>YDW6Regular</t>
  </si>
  <si>
    <t>YDW6Direct</t>
  </si>
  <si>
    <t>DSP Savings Fund</t>
  </si>
  <si>
    <t>DSP Equity &amp; Bond Fund</t>
  </si>
  <si>
    <t>DSP Credit Risk Fund</t>
  </si>
  <si>
    <t>DSP Small Cap Fund</t>
  </si>
  <si>
    <t>DSP Regular Savings Fund</t>
  </si>
  <si>
    <t>DSP Ultra Short Fund</t>
  </si>
  <si>
    <t>DSP Equity Opportunities Fund</t>
  </si>
  <si>
    <t>DSP Midcap Fund</t>
  </si>
  <si>
    <t>DSP Focus Fund</t>
  </si>
  <si>
    <t>DSP 10Y G-Sec Fund</t>
  </si>
  <si>
    <t>DSP Low Duration Fund</t>
  </si>
  <si>
    <t>DSP Arbitrage Fund</t>
  </si>
  <si>
    <t>YDX5</t>
  </si>
  <si>
    <t>YDX0</t>
  </si>
  <si>
    <t>YDX3</t>
  </si>
  <si>
    <t>YDX6</t>
  </si>
  <si>
    <t>YDX7</t>
  </si>
  <si>
    <t>DSP Corporate Bond Fund</t>
  </si>
  <si>
    <t>Share Class</t>
  </si>
  <si>
    <t>Plan</t>
  </si>
  <si>
    <t>DDV</t>
  </si>
  <si>
    <t>D</t>
  </si>
  <si>
    <t>DGR</t>
  </si>
  <si>
    <t>G</t>
  </si>
  <si>
    <t>RD</t>
  </si>
  <si>
    <t>RG</t>
  </si>
  <si>
    <t>DMD</t>
  </si>
  <si>
    <t>RMD</t>
  </si>
  <si>
    <t>DDD</t>
  </si>
  <si>
    <t>RDD</t>
  </si>
  <si>
    <t>DQD</t>
  </si>
  <si>
    <t>RQD</t>
  </si>
  <si>
    <t>DWD</t>
  </si>
  <si>
    <t>RWD</t>
  </si>
  <si>
    <t>ID</t>
  </si>
  <si>
    <t>IDD</t>
  </si>
  <si>
    <t>IG</t>
  </si>
  <si>
    <t>IMD</t>
  </si>
  <si>
    <t>IWD</t>
  </si>
  <si>
    <t>YDX8</t>
  </si>
  <si>
    <t>AMFI code</t>
  </si>
  <si>
    <t>Scheme code</t>
  </si>
  <si>
    <t>Plan code</t>
  </si>
  <si>
    <t>YDU2</t>
  </si>
  <si>
    <t>YDU8</t>
  </si>
  <si>
    <t>YDV2</t>
  </si>
  <si>
    <t>AMFI CODE</t>
  </si>
  <si>
    <t>Account Name</t>
  </si>
  <si>
    <t>Date</t>
  </si>
  <si>
    <t>NAV Amount</t>
  </si>
  <si>
    <t>DSP 10Y G-Sec Fund - Direct Plan - Dividend</t>
  </si>
  <si>
    <t>DSP 10Y G-Sec Fund - Direct Plan - Growth</t>
  </si>
  <si>
    <t>DSP 10Y G-Sec Fund - Direct Plan - Monthly Dividend</t>
  </si>
  <si>
    <t>DSP 10Y G-Sec Fund - Direct Plan - Quarterly Dividend</t>
  </si>
  <si>
    <t>DSP 10Y G-Sec Fund - Regular - Dividend</t>
  </si>
  <si>
    <t>DSP 10Y G-Sec Fund - Regular - Growth</t>
  </si>
  <si>
    <t>DSP 10Y G-Sec Fund - Regular - Monthly Dividend</t>
  </si>
  <si>
    <t>DSP 10Y G-Sec Fund - Regular - Quarterly Dividend</t>
  </si>
  <si>
    <t>DSP 3 Years Close Ended Equity Fund - Direct Plan - Div Payout (Maturity Date 4-Jan-2021)</t>
  </si>
  <si>
    <t>DSP 3 Years Close Ended Equity Fund - Direct Plan - Growth (Maturity Date 4-Jan-2021)</t>
  </si>
  <si>
    <t>DSP 3 Years Close Ended Equity Fund - Regular Plan - Div Payout (Maturity Date 4-Jan-2021)</t>
  </si>
  <si>
    <t>DSP 3 Years Close Ended Equity Fund - Regular Plan - Growth (Maturity Date 4-Jan-2021)</t>
  </si>
  <si>
    <t>DSP A.C.E. Fund (Analysts Conviction Equalized) - Series 1 - Direct - Dividend Payout</t>
  </si>
  <si>
    <t>DSP A.C.E. Fund (Analysts Conviction Equalized) - Series 1 - Direct - Growth</t>
  </si>
  <si>
    <t>DSP A.C.E. Fund (Analysts Conviction Equalized) - Series 1 - Regular - Dividend Payout</t>
  </si>
  <si>
    <t>DSP A.C.E. Fund (Analysts Conviction Equalized) - Series 1 - Regular - Growth</t>
  </si>
  <si>
    <t>DSP A.C.E. Fund (Analysts Conviction Equalized) - Series 2 - Direct - Dividend Payout</t>
  </si>
  <si>
    <t>DSP A.C.E. Fund (Analysts Conviction Equalized) - Series 2 - Direct - Growth</t>
  </si>
  <si>
    <t>DSP A.C.E. Fund (Analysts Conviction Equalized) - Series 2 - Regular - Dividend Payout</t>
  </si>
  <si>
    <t>DSP A.C.E. Fund (Analysts Conviction Equalized) - Series 2 - Regular - Growth</t>
  </si>
  <si>
    <t>DSP Arbitrage Fund - Dir - Dividend</t>
  </si>
  <si>
    <t>DSP Arbitrage Fund - Dir - Growth</t>
  </si>
  <si>
    <t>DSP Arbitrage Fund - Dir - Monthly Dividend</t>
  </si>
  <si>
    <t>DSP Arbitrage Fund - Reg - Dividend</t>
  </si>
  <si>
    <t>DSP Arbitrage Fund - Reg - Growth</t>
  </si>
  <si>
    <t>DSP Arbitrage Fund - Reg - Monthly Dividend</t>
  </si>
  <si>
    <t>DSP Banking &amp; PSU Debt Fund - Direct Plan - Daily Dividend</t>
  </si>
  <si>
    <t>DSP Banking &amp; PSU Debt Fund - Direct Plan - Dividend</t>
  </si>
  <si>
    <t>DSP Banking &amp; PSU Debt Fund - Direct Plan - Growth</t>
  </si>
  <si>
    <t>DSP Banking &amp; PSU Debt Fund - Direct Plan - Monthly Dividend</t>
  </si>
  <si>
    <t>DSP Banking &amp; PSU Debt Fund - Direct Plan - Quarterly Dividend</t>
  </si>
  <si>
    <t>DSP Banking &amp; PSU Debt Fund - Direct Plan - Weekly Dividend</t>
  </si>
  <si>
    <t>DSP Banking &amp; PSU Debt Fund - Regular Plan - Daily Dividend</t>
  </si>
  <si>
    <t>DSP Banking &amp; PSU Debt Fund - Regular Plan - Dividend</t>
  </si>
  <si>
    <t>DSP Banking &amp; PSU Debt Fund - Regular Plan - Growth</t>
  </si>
  <si>
    <t>DSP Banking &amp; PSU Debt Fund - Regular Plan - Monthly Dividend</t>
  </si>
  <si>
    <t>DSP Banking &amp; PSU Debt Fund - Regular Plan - Quarterly Dividend</t>
  </si>
  <si>
    <t>DSP Banking &amp; PSU Debt Fund - Regular Plan - Weekly Dividend</t>
  </si>
  <si>
    <t>DSP Bond Fund - Direct Plan - Dividend</t>
  </si>
  <si>
    <t>DSP Bond Fund - Direct Plan - Growth</t>
  </si>
  <si>
    <t>DSP Bond Fund - Direct Plan - Monthly Dividend</t>
  </si>
  <si>
    <t>DSP Bond Fund - Regular Plan -Dividend</t>
  </si>
  <si>
    <t>DSP Bond Fund - Regular Plan -Growth</t>
  </si>
  <si>
    <t>DSP Bond Fund - Regular Plan -Monthly Dividend</t>
  </si>
  <si>
    <t>DSP Corporate Bond Fund - Dir - Dividend</t>
  </si>
  <si>
    <t>DSP Corporate Bond Fund - Dir - Growth</t>
  </si>
  <si>
    <t>DSP Corporate Bond Fund - Dir - Monthly Dividend</t>
  </si>
  <si>
    <t>DSP Corporate Bond Fund - Dir - Quarterly Dividend</t>
  </si>
  <si>
    <t>DSP Corporate Bond Fund - Reg - Dividend</t>
  </si>
  <si>
    <t>DSP Corporate Bond Fund - Reg - Growth</t>
  </si>
  <si>
    <t>DSP Corporate Bond Fund - Reg - Monthly Dividend</t>
  </si>
  <si>
    <t>DSP Corporate Bond Fund - Reg - Quarterly Dividend</t>
  </si>
  <si>
    <t>DSP Credit Risk Fund - Direct Plan - Daily Dividend</t>
  </si>
  <si>
    <t>DSP Credit Risk Fund - Direct Plan - Dividend</t>
  </si>
  <si>
    <t>DSP Credit Risk Fund - Direct Plan - Growth</t>
  </si>
  <si>
    <t>DSP Credit Risk Fund - Direct Plan - Monthly Dividend</t>
  </si>
  <si>
    <t>DSP Credit Risk Fund - Direct Plan - Quarterly Dividend</t>
  </si>
  <si>
    <t>DSP Credit Risk Fund - Direct Plan - Weekly Dividend</t>
  </si>
  <si>
    <t>DSP Credit Risk Fund - Reg. Daily Dividend</t>
  </si>
  <si>
    <t>DSP Credit Risk Fund - Reg. Dividend</t>
  </si>
  <si>
    <t>DSP Credit Risk Fund - Reg. Growth</t>
  </si>
  <si>
    <t>DSP Credit Risk Fund - Regular Plan - Monthly Dividend</t>
  </si>
  <si>
    <t>DSP Credit Risk Fund - Regular Plan - Quarterly Dividend</t>
  </si>
  <si>
    <t>DSP Credit Risk Fund - Reg. Weekly Dividend</t>
  </si>
  <si>
    <t>DSP Dual Advantage Fund - Series 44 - 39M - Direct Plan - Dividend Payout</t>
  </si>
  <si>
    <t>DSP Dual Advantage Fund - Series 44 - 39M - Direct Plan - Growth</t>
  </si>
  <si>
    <t>DSP Dual Advantage Fund - Series 44 - 39M - Regular Plan - Dividend Payout</t>
  </si>
  <si>
    <t>DSP Dual Advantage Fund - Series 44 - 39M - Regular Plan - Growth</t>
  </si>
  <si>
    <t>DSP Dual Advantage Fund - Series 45 - 38M - Direct Plan - Dividend Payout</t>
  </si>
  <si>
    <t>DSP Dual Advantage Fund - Series 45 - 38M - Direct Plan - Growth</t>
  </si>
  <si>
    <t>DSP Dual Advantage Fund - Series 45 - 38M - Regular Plan - Dividend Payout</t>
  </si>
  <si>
    <t>DSP Dual Advantage Fund - Series 45 - 38M - Regular Plan - Growth</t>
  </si>
  <si>
    <t>DSP Dual Advantage Fund - Series 46 - 36M - Direct Plan - Growth</t>
  </si>
  <si>
    <t>DSP Dual Advantage Fund - Series 46 - 36M - Regular Plan - Dividend Payout</t>
  </si>
  <si>
    <t>DSP Dual Advantage Fund - Series 46 - 36M - Regular Plan - Growth</t>
  </si>
  <si>
    <t>DSP Dual Advantage Fund - Series 49 - 42M - Direct - Growth</t>
  </si>
  <si>
    <t>DSP Dual Advantage Fund - Series 49 - 42M - Regular - Dividend - Regular Payout</t>
  </si>
  <si>
    <t>DSP Dual Advantage Fund - Series 49 - 42M - Regular - Growth</t>
  </si>
  <si>
    <t>DSP Dynamic Asset Allocation Fund - Direct Plan - Growth</t>
  </si>
  <si>
    <t>DSP Dynamic Asset Allocation Fund - Direct Plan - Monthly Dividend Payout</t>
  </si>
  <si>
    <t>DSP Dynamic Asset Allocation Fund - Regular - Growth</t>
  </si>
  <si>
    <t>DSP Dynamic Asset Allocation Fund - Regular Plan - Monthly Dividend Payout</t>
  </si>
  <si>
    <t>DSP Equal Nifty 50 Fund - Dir - Dividend</t>
  </si>
  <si>
    <t>DSP Equal Nifty 50 Fund - Dir - Growth</t>
  </si>
  <si>
    <t>DSP Equal Nifty 50 Fund - Reg - Dividend</t>
  </si>
  <si>
    <t>DSP Equal Nifty 50 Fund - Reg - Growth</t>
  </si>
  <si>
    <t>DSP EQUITY &amp; BOND FUND - Direct Plan - Dividend</t>
  </si>
  <si>
    <t>DSP EQUITY &amp; BOND FUND - Direct Plan - Growth</t>
  </si>
  <si>
    <t>DSP EQUITY &amp; BOND FUND - Regular Plan -Dividend</t>
  </si>
  <si>
    <t>DSP EQUITY &amp; BOND FUND - Regular Plan -Growth</t>
  </si>
  <si>
    <t>DSP Equity Fund (D)</t>
  </si>
  <si>
    <t>DSP Equity Fund - Direct Plan - Dividend</t>
  </si>
  <si>
    <t>DSP Equity Fund - Direct Plan - Growth</t>
  </si>
  <si>
    <t>DSP Equity Fund (G)</t>
  </si>
  <si>
    <t>DSP EQUITY OPPORTUNITIES FUND (D)</t>
  </si>
  <si>
    <t>DSP EQUITY OPPORTUNITIES FUND - Direct Plan - Dividend</t>
  </si>
  <si>
    <t>DSP EQUITY OPPORTUNITIES FUND - Direct Plan - Growth</t>
  </si>
  <si>
    <t>DSP EQUITY OPPORTUNITIES FUND (G)</t>
  </si>
  <si>
    <t>DSP Equity Savings Fund - Dir - Dividend Payout</t>
  </si>
  <si>
    <t>DSP Equity Savings Fund - Dir - Growth</t>
  </si>
  <si>
    <t>DSP Equity Savings Fund - Dir - Monthly Dividend Payout</t>
  </si>
  <si>
    <t>DSP Equity Savings Fund - Dir - Quarterly Dividend Payout</t>
  </si>
  <si>
    <t>DSP Equity Savings Fund - Reg - Dividend Payout</t>
  </si>
  <si>
    <t>DSP Equity Savings Fund - Reg - Growth</t>
  </si>
  <si>
    <t>DSP Equity Savings Fund - Reg - Monthly Dividend Payout</t>
  </si>
  <si>
    <t>DSP Equity Savings Fund - Reg - Quarterly Dividend Payout</t>
  </si>
  <si>
    <t>DSP FMP - Series 195 - 36M - Direct Plan - Dividend - Quarterly Payout</t>
  </si>
  <si>
    <t>DSP FMP - Series 195 - 36M - Direct Plan - Dividend - Regular Payout</t>
  </si>
  <si>
    <t>DSP FMP - Series 195 - 36M - Direct Plan - Growth</t>
  </si>
  <si>
    <t>DSP FMP - Series 195 - 36M - Regular - Dividend - Quarterly Payout</t>
  </si>
  <si>
    <t>DSP FMP - Series 195 - 36M - Regular - Dividend - Regular Payout</t>
  </si>
  <si>
    <t>DSP FMP - Series 195 - 36M - Regular - Growth</t>
  </si>
  <si>
    <t>DSP FMP Series 196 - 37M - Direct - Growth</t>
  </si>
  <si>
    <t>DSP FMP Series 196 - 37M - Regular - Dividend - Quarterly Payout</t>
  </si>
  <si>
    <t>DSP FMP Series 196 - 37M - Regular - Dividend - Regular Payout</t>
  </si>
  <si>
    <t>DSP FMP Series 196 - 37M - Regular - Growth</t>
  </si>
  <si>
    <t>DSP FMP - Series 204 - 37M - Direct Plan - Dividend - Regular Payout</t>
  </si>
  <si>
    <t>DSP FMP - Series 204 - 37M - Direct Plan - Growth</t>
  </si>
  <si>
    <t>DSP FMP - Series 204 - 37M - Regular - Dividend - Quarterly Payout</t>
  </si>
  <si>
    <t>DSP FMP - Series 204 - 37M - Regular - Dividend - Regular Payout</t>
  </si>
  <si>
    <t>DSP FMP - Series 204 - 37M - Regular - Growth</t>
  </si>
  <si>
    <t>DSP FMP - Series 205 - 37M - Direct Plan - Dividend - Regular Payout</t>
  </si>
  <si>
    <t>DSP FMP - Series 205 - 37M - Direct Plan - Growth</t>
  </si>
  <si>
    <t>DSP FMP - Series 205 - 37M - Regular - Dividend - Quarterly Payout</t>
  </si>
  <si>
    <t>DSP FMP - Series 205 - 37M - Regular - Growth</t>
  </si>
  <si>
    <t>DSP FMP - Series 209 - 37M - Direct Plan - Dividend - Quarterly Payout</t>
  </si>
  <si>
    <t>DSP FMP - Series 209 - 37M - Direct Plan - Dividend - Regular Payout</t>
  </si>
  <si>
    <t>DSP FMP - Series 209 - 37M - Direct Plan - Growth</t>
  </si>
  <si>
    <t>DSP FMP - Series 209 - 37M - Regular - Dividend - Quarterly Payout</t>
  </si>
  <si>
    <t>DSP FMP - Series 209 - 37M - Regular - Dividend - Regular Payout</t>
  </si>
  <si>
    <t>DSP FMP - Series 209 - 37M - Regular - Growth</t>
  </si>
  <si>
    <t>DSP FMP - Series 210 - 36M - Direct Plan - Dividend - Quarterly Payout</t>
  </si>
  <si>
    <t>DSP FMP - Series 210 - 36M - Direct Plan - Dividend - Regular Payout</t>
  </si>
  <si>
    <t>DSP FMP - Series 210 - 36M - Direct Plan - Growth</t>
  </si>
  <si>
    <t>DSP FMP - Series 210 - 36M - Regular - Dividend - Quarterly Payout</t>
  </si>
  <si>
    <t>DSP FMP - Series 210 - 36M - Regular - Dividend - Regular Payout</t>
  </si>
  <si>
    <t>DSP FMP - Series 210 - 36M - Regular - Growth</t>
  </si>
  <si>
    <t>DSP FMP Series 211 - 38M - Direct - Dividend - Quarterly Payout</t>
  </si>
  <si>
    <t>DSP FMP Series 211 - 38M - Direct - Dividend - Regular Payout</t>
  </si>
  <si>
    <t>DSP FMP Series 211 - 38M - Direct - Growth</t>
  </si>
  <si>
    <t>DSP FMP Series 211 - 38M - Regular - Dividend - Quarterly Payout</t>
  </si>
  <si>
    <t>DSP FMP Series 211 - 38M - Regular - Dividend - Regular Payout</t>
  </si>
  <si>
    <t>DSP FMP Series 211 - 38M - Regular - Growth</t>
  </si>
  <si>
    <t>DSP FMP Series 217 - 40M - Direct - Dividend - Quarterly Payout</t>
  </si>
  <si>
    <t>DSP FMP Series 217 - 40M - Direct - Dividend - Regular Payout</t>
  </si>
  <si>
    <t>DSP FMP Series 217 - 40M - Direct - Growth</t>
  </si>
  <si>
    <t>DSP FMP Series 217 - 40M - Regular - Dividend - Quarterly Payout</t>
  </si>
  <si>
    <t>DSP FMP Series 217 - 40M - Regular - Dividend - Regular Payout</t>
  </si>
  <si>
    <t>DSP FMP Series 217 - 40M - Regular - Growth</t>
  </si>
  <si>
    <t>DSP FMP Series 218 - 40M - Direct - Dividend - Quarterly Payout</t>
  </si>
  <si>
    <t>DSP FMP Series 218 - 40M - Direct - Dividend - Regular Payout</t>
  </si>
  <si>
    <t>DSP FMP Series 218 - 40M - Direct - Growth</t>
  </si>
  <si>
    <t>DSP FMP Series 218 - 40M - Regular - Dividend - Quarterly Payout</t>
  </si>
  <si>
    <t>DSP FMP Series 218 - 40M - Regular - Dividend - Regular Payout</t>
  </si>
  <si>
    <t>DSP FMP Series 218 - 40M - Regular - Growth</t>
  </si>
  <si>
    <t>DSP FMP Series 219 - 40M - Direct - Dividend - Quarterly Payout</t>
  </si>
  <si>
    <t>DSP FMP Series 219 - 40M - Direct - Dividend - Regular Payout</t>
  </si>
  <si>
    <t>DSP FMP Series 219 - 40M - Direct - Growth</t>
  </si>
  <si>
    <t>DSP FMP Series 219 - 40M - Regular - Dividend - Quarterly Payout</t>
  </si>
  <si>
    <t>DSP FMP Series 219 - 40M - Regular - Dividend - Regular Payout</t>
  </si>
  <si>
    <t>DSP FMP Series 219 - 40M - Regular - Growth</t>
  </si>
  <si>
    <t>DSP FMP Series 220 - 40M - Direct - Growth</t>
  </si>
  <si>
    <t>DSP FMP Series 220 - 40M - Regular - Dividend - Quarterly Payout</t>
  </si>
  <si>
    <t>DSP FMP Series 220 - 40M - Regular - Dividend - Regular Payout</t>
  </si>
  <si>
    <t>DSP FMP Series 220 - 40M - Regular - Growth</t>
  </si>
  <si>
    <t>DSP FMP Series 221 - 40M - Direct - Dividend - Quarterly Payout</t>
  </si>
  <si>
    <t>DSP FMP Series 221 - 40M - Direct - Dividend - Regular Payout</t>
  </si>
  <si>
    <t>DSP FMP Series 221 - 40M - Direct - Growth</t>
  </si>
  <si>
    <t>DSP FMP Series 221 - 40M - Regular - Dividend - Quarterly Payout</t>
  </si>
  <si>
    <t>DSP FMP Series 221 - 40M - Regular - Dividend - Regular Payout</t>
  </si>
  <si>
    <t>DSP FMP Series 221 - 40M - Regular - Growth</t>
  </si>
  <si>
    <t>DSP FMP Series 223 - 39M - Direct - Dividend - Regular Payout</t>
  </si>
  <si>
    <t>DSP FMP Series 223 - 39M - Direct - Growth</t>
  </si>
  <si>
    <t>DSP FMP Series 223 - 39M - Regular - Dividend - Quarterly Payout</t>
  </si>
  <si>
    <t>DSP FMP Series 223 - 39M - Regular - Dividend - Regular Payout</t>
  </si>
  <si>
    <t>DSP FMP Series 223 - 39M - Regular - Growth</t>
  </si>
  <si>
    <t>DSP FMP Series 224 - 39M - Direct - Dividend - Quarterly Payout</t>
  </si>
  <si>
    <t>DSP FMP Series 224 - 39M - Direct - Growth</t>
  </si>
  <si>
    <t>DSP FMP Series 224 - 39M - Regular - Dividend - Quarterly Payout</t>
  </si>
  <si>
    <t>DSP FMP Series 224 - 39M - Regular - Dividend - Regular Payout</t>
  </si>
  <si>
    <t>DSP FMP Series 224 - 39M - Regular - Growth</t>
  </si>
  <si>
    <t>DSP FMP Series 226 - 39M - Direct - Dividend - Quarterly Payout</t>
  </si>
  <si>
    <t>DSP FMP Series 226 - 39M - Direct - Growth</t>
  </si>
  <si>
    <t>DSP FMP Series 226 - 39M - Regular - Dividend - Quarterly Payout</t>
  </si>
  <si>
    <t>DSP FMP Series 226 - 39M - Regular - Dividend - Regular Payout</t>
  </si>
  <si>
    <t>DSP FMP Series 226 - 39M - Regular - Growth</t>
  </si>
  <si>
    <t>DSP FMP Series 227 - 39M - Direct - Dividend - Regular Payout</t>
  </si>
  <si>
    <t>DSP FMP Series 227 - 39M - Direct - Growth</t>
  </si>
  <si>
    <t>DSP FMP Series 227 - 39M - Regular - Dividend - Quarterly Payout</t>
  </si>
  <si>
    <t>DSP FMP Series 227 - 39M - Regular - Dividend - Regular Payout</t>
  </si>
  <si>
    <t>DSP FMP Series 227 - 39M - Regular - Growth</t>
  </si>
  <si>
    <t>DSP FMP Series 232 - 36M - Direct - Dividend - Regular Payout</t>
  </si>
  <si>
    <t>DSP FMP Series 232 - 36M - Direct - Growth</t>
  </si>
  <si>
    <t>DSP FMP Series 232 - 36M - Regular - Dividend - Regular Payout</t>
  </si>
  <si>
    <t>DSP FMP Series 232 - 36M - Regular - Growth</t>
  </si>
  <si>
    <t>DSP FMP Series 233 - 36M - Direct - Growth</t>
  </si>
  <si>
    <t>DSP FMP Series 233 - 36M - Regular - Dividend - Quarterly Payout</t>
  </si>
  <si>
    <t>DSP FMP Series 233 - 36M - Regular - Dividend - Regular Payout</t>
  </si>
  <si>
    <t>DSP FMP Series 233 - 36M - Regular - Growth</t>
  </si>
  <si>
    <t>DSP FMP Series 235 - 36M - Direct - Growth</t>
  </si>
  <si>
    <t>DSP FMP Series 235 - 36M - Regular - Dividend - Quarterly Payout</t>
  </si>
  <si>
    <t>DSP FMP Series 235 - 36M - Regular - Dividend - Regular Payout</t>
  </si>
  <si>
    <t>DSP FMP Series 235 - 36M - Regular - Growth</t>
  </si>
  <si>
    <t>DSP FMP Series 236 - 36M - Direct - Dividend - Regular Payout</t>
  </si>
  <si>
    <t>DSP FMP Series 236 - 36M - Direct - Growth</t>
  </si>
  <si>
    <t>DSP FMP Series 236 - 36M - Regular - Dividend - Quarterly Payout</t>
  </si>
  <si>
    <t>DSP FMP Series 236 - 36M - Regular - Dividend - Regular Payout</t>
  </si>
  <si>
    <t>DSP FMP Series 236 - 36M - Regular - Growth</t>
  </si>
  <si>
    <t>DSP FMP Series 237 - 36M - Direct - Dividend - Quarterly Payout</t>
  </si>
  <si>
    <t>DSP FMP Series 237 - 36M - Direct - Growth</t>
  </si>
  <si>
    <t>DSP FMP Series 237 - 36M - Regular - Dividend - Quarterly Payout</t>
  </si>
  <si>
    <t>DSP FMP Series 237 - 36M - Regular - Dividend - Regular Payout</t>
  </si>
  <si>
    <t>DSP FMP Series 237 - 36M - Regular - Growth</t>
  </si>
  <si>
    <t>DSP FMP Series 238 - 36M - Direct - Dividend - Regular Payout</t>
  </si>
  <si>
    <t>DSP FMP Series 238 - 36M - Direct - Growth</t>
  </si>
  <si>
    <t>DSP FMP Series 238 - 36M - Regular - Dividend - Quarterly Payout</t>
  </si>
  <si>
    <t>DSP FMP Series 238 - 36M - Regular - Dividend - Regular Payout</t>
  </si>
  <si>
    <t>DSP FMP Series 238 - 36M - Regular - Growth</t>
  </si>
  <si>
    <t>DSP FMP Series 239 - 36M - Direct - Growth</t>
  </si>
  <si>
    <t>DSP FMP Series 239 - 36M - Regular - Dividend - Regular Payout</t>
  </si>
  <si>
    <t>DSP FMP Series 239 - 36M - Regular - Growth</t>
  </si>
  <si>
    <t>DSP FMP Series 241 - 36M - Direct - Dividend - Quarterly Payout</t>
  </si>
  <si>
    <t>DSP FMP Series 241 - 36M - Direct - Growth</t>
  </si>
  <si>
    <t>DSP FMP Series 241 - 36M - Regular - Dividend - Quarterly Payout</t>
  </si>
  <si>
    <t>DSP FMP Series 241 - 36M - Regular - Dividend - Regular Payout</t>
  </si>
  <si>
    <t>DSP FMP Series 241 - 36M - Regular - Growth</t>
  </si>
  <si>
    <t>DSP FMP Series 243 - 36M - Direct - Dividend - Quarterly Payout</t>
  </si>
  <si>
    <t>DSP FMP Series 243 - 36M - Direct - Dividend - Regular Payout</t>
  </si>
  <si>
    <t>DSP FMP Series 243 - 36M - Direct - Growth</t>
  </si>
  <si>
    <t>DSP FMP Series 243 - 36M - Regular - Dividend - Quarterly Payout</t>
  </si>
  <si>
    <t>DSP FMP Series 243 - 36M - Regular - Dividend - Regular Payout</t>
  </si>
  <si>
    <t>DSP FMP Series 243 - 36M - Regular - Growth</t>
  </si>
  <si>
    <t>DSP FMP Series 244 - 36M - Direct - Dividend - Quarterly Payout</t>
  </si>
  <si>
    <t>DSP FMP Series 244 - 36M - Direct - Dividend - Regular Payout</t>
  </si>
  <si>
    <t>DSP FMP Series 244 - 36M - Direct - Growth</t>
  </si>
  <si>
    <t>DSP FMP Series 244 - 36M - Regular - Dividend - Quarterly Payout</t>
  </si>
  <si>
    <t>DSP FMP Series 244 - 36M - Regular - Growth</t>
  </si>
  <si>
    <t xml:space="preserve">DSP FMP Series 250 - 39M -  Direct - Dividend - Quarterly Payout </t>
  </si>
  <si>
    <t xml:space="preserve">DSP FMP Series 250 - 39M - Direct - Dividend - Regular Payout </t>
  </si>
  <si>
    <t xml:space="preserve">DSP FMP Series 250 - 39M - Direct - Growth </t>
  </si>
  <si>
    <t xml:space="preserve">DSP FMP Series 250 - 39M - Regular - Dividend - Quarterly Payout </t>
  </si>
  <si>
    <t xml:space="preserve">DSP FMP Series 250 - 39M - Regular - Dividend - Regular Payout </t>
  </si>
  <si>
    <t xml:space="preserve">DSP FMP Series 250 - 39M - Regular - Growth </t>
  </si>
  <si>
    <t>DSP FMP Series 251 - 38M - Direct - Dividend - Regular Payout</t>
  </si>
  <si>
    <t>DSP FMP Series 251 - 38M - Direct - Growth</t>
  </si>
  <si>
    <t>DSP FMP Series 251 - 38M - Regular - Dividend - Quarterly Payout</t>
  </si>
  <si>
    <t>DSP FMP Series 251 - 38M - Regular - Dividend - Regular Payout</t>
  </si>
  <si>
    <t>DSP FMP Series 251 - 38M - Regular - Growth</t>
  </si>
  <si>
    <t>DSP Focus Fund - Direct Plan - Dividend</t>
  </si>
  <si>
    <t>DSP Focus Fund - Direct Plan - Growth</t>
  </si>
  <si>
    <t>DSP Focus Fund - Regular Plan -Dividend</t>
  </si>
  <si>
    <t>DSP Focus Fund - Regular Plan -Growth</t>
  </si>
  <si>
    <t>DSP Global Allocation Fund - Direct - Dividend - Payout</t>
  </si>
  <si>
    <t>DSP Global Allocation Fund - Direct - Growth</t>
  </si>
  <si>
    <t>DSP Global Allocation Fund - Regular - Dividend - Payout</t>
  </si>
  <si>
    <t>DSP Global Allocation Fund - Regular - Growth</t>
  </si>
  <si>
    <t>DSP Government Securities Fund - Direct Plan - Dividend</t>
  </si>
  <si>
    <t>DSP Government Securities Fund - Direct Plan - Growth</t>
  </si>
  <si>
    <t>DSP Government Securities Fund - Direct Plan - Monthly Dividend</t>
  </si>
  <si>
    <t>DSP Government Securities Fund- Regular Plan -Dividend</t>
  </si>
  <si>
    <t>DSP Government Securities Fund- Regular Plan -Growth</t>
  </si>
  <si>
    <t>DSP Government Securities Fund- Regular Plan -Monthly Dividend</t>
  </si>
  <si>
    <t>DSP Healthcare Fund - Direct - Dividend</t>
  </si>
  <si>
    <t>DSP Healthcare Fund - Direct - Growth</t>
  </si>
  <si>
    <t>DSP Healthcare Fund - Regular - Dividend</t>
  </si>
  <si>
    <t>DSP Healthcare Fund - Regular - Growth</t>
  </si>
  <si>
    <t>DSP India T.I.G.E.R. Fund (D)</t>
  </si>
  <si>
    <t>DSP India T.I.G.E.R. Fund - Direct Plan - Dividend</t>
  </si>
  <si>
    <t>DSP India T.I.G.E.R. Fund - Direct Plan - Growth</t>
  </si>
  <si>
    <t>DSP India T.I.G.E.R. Fund (G)</t>
  </si>
  <si>
    <t>DSP Liquid ETF - Direct Plan - Daily Dividend</t>
  </si>
  <si>
    <t>DSP Liquidity Fund - Direct Plan - Daily Dividend</t>
  </si>
  <si>
    <t>DSP Liquidity Fund - Direct Plan - Growth</t>
  </si>
  <si>
    <t>DSP Liquidity Fund - Direct Plan - Weekly Dividend</t>
  </si>
  <si>
    <t>DSP Liquidity Fund - Reg. Daily Dividend</t>
  </si>
  <si>
    <t>DSP Liquidity Fund - Reg. Dividend</t>
  </si>
  <si>
    <t>DSP Liquidity Fund - Reg. Growth</t>
  </si>
  <si>
    <t>DSP Low Duration Fund - Direct Plan - Daily Dividend</t>
  </si>
  <si>
    <t>DSP Low Duration Fund - Direct Plan - Growth</t>
  </si>
  <si>
    <t>DSP Low Duration Fund - Direct Plan - Monthly Dividend</t>
  </si>
  <si>
    <t>DSP Low Duration Fund - Direct Plan - Quarterly Dividend</t>
  </si>
  <si>
    <t>DSP Low Duration Fund - Direct Plan - Weekly Dividend</t>
  </si>
  <si>
    <t>DSP Low Duration Fund - Regular Plan - Daily Dividend</t>
  </si>
  <si>
    <t>DSP Low Duration Fund - Regular Plan - Growth</t>
  </si>
  <si>
    <t>DSP Low Duration Fund - Regular Plan - Monthly Dividend</t>
  </si>
  <si>
    <t>DSP Low Duration Fund - Regular Plan - Quarterly Dividend</t>
  </si>
  <si>
    <t>DSP Low Duration Fund - Regular Plan - Weekly Dividend</t>
  </si>
  <si>
    <t>DSP Midcap Fund (D)</t>
  </si>
  <si>
    <t>DSP Midcap Fund - Direct Plan - Dividend</t>
  </si>
  <si>
    <t>DSP Midcap Fund - Direct Plan - Growth</t>
  </si>
  <si>
    <t>DSP Midcap Fund (G)</t>
  </si>
  <si>
    <t>DSP Natural Resources and New Energy Fund - Direct Plan - Dividend</t>
  </si>
  <si>
    <t>DSP Natural Resources and New Energy Fund - Direct Plan - Growth</t>
  </si>
  <si>
    <t xml:space="preserve">DSP Nifty 50 Index Fund - Direct - Dividend </t>
  </si>
  <si>
    <t>DSP Nifty 50 Index Fund - Direct - Growth</t>
  </si>
  <si>
    <t xml:space="preserve">DSP Nifty 50 Index Fund - Regular - Dividend </t>
  </si>
  <si>
    <t>DSP Nifty 50 Index Fund - Regular - Growth</t>
  </si>
  <si>
    <t xml:space="preserve">DSP Nifty Next 50 Index Fund - Direct - Dividend </t>
  </si>
  <si>
    <t>DSP Nifty Next 50 Index Fund - Direct - Growth</t>
  </si>
  <si>
    <t xml:space="preserve">DSP Nifty Next 50 Index Fund - Regular - Dividend </t>
  </si>
  <si>
    <t>DSP Nifty Next 50 Index Fund - Regular - Growth</t>
  </si>
  <si>
    <t>DSP - N.R.N.E. Fund (D)</t>
  </si>
  <si>
    <t>DSP - N.R.N.E. Fund (G)</t>
  </si>
  <si>
    <t>DSP Overnight Fund - Direct - Daily Dividend</t>
  </si>
  <si>
    <t>DSP Overnight Fund - Direct - Growth</t>
  </si>
  <si>
    <t>DSP Overnight Fund - Direct - Weekly Dividend</t>
  </si>
  <si>
    <t>DSP Overnight Fund - Regular - Daily Dividend</t>
  </si>
  <si>
    <t>DSP Overnight Fund - Regular - Growth</t>
  </si>
  <si>
    <t>DSP Overnight Fund - Regular - Weekly Dividend</t>
  </si>
  <si>
    <t>DSP REGULAR SAVINGS FUND - Direct Plan - Growth</t>
  </si>
  <si>
    <t>DSP REGULAR SAVINGS FUND - Direct Plan - Monthly Dividend</t>
  </si>
  <si>
    <t>DSP REGULAR SAVINGS FUND - Direct Plan - Quarterly Dividend</t>
  </si>
  <si>
    <t>DSP REGULAR SAVINGS FUND - Regular Plan -Growth</t>
  </si>
  <si>
    <t>DSP REGULAR SAVINGS FUND - Regular Plan -M.Dividend</t>
  </si>
  <si>
    <t>DSP REGULAR SAVINGS FUND - Regular Plan -Q.Dividend</t>
  </si>
  <si>
    <t>DSP Savings Fund - Direct Plan - Daily Dividend</t>
  </si>
  <si>
    <t>DSP Savings Fund - Direct Plan - Dividend</t>
  </si>
  <si>
    <t>DSP Savings Fund - Direct Plan - Growth</t>
  </si>
  <si>
    <t>DSP Savings Fund - Direct Plan - Monthly Dividend</t>
  </si>
  <si>
    <t>DSP Savings Fund - Regular Plan - Daily Dividend</t>
  </si>
  <si>
    <t>DSP Savings Fund - Regular Plan -Dividend</t>
  </si>
  <si>
    <t>DSP Savings Fund - Regular Plan -Growth</t>
  </si>
  <si>
    <t>DSP Savings Fund - Regular Plan -Monthly Dividend</t>
  </si>
  <si>
    <t>DSP Savings Fund - Unclaimed Dividend - Beyond 3 years</t>
  </si>
  <si>
    <t>DSP Savings Fund - Unclaimed Dividend - Upto 3 years</t>
  </si>
  <si>
    <t>DSP Savings Fund - Unclaimed Redemption - Beyond 3 years</t>
  </si>
  <si>
    <t>DSP Savings Fund - Unclaimed Redemption - Upto 3 years</t>
  </si>
  <si>
    <t>DSP Short Term Fund - Direct Plan - Dividend</t>
  </si>
  <si>
    <t>DSP Short Term Fund - Direct Plan - Growth</t>
  </si>
  <si>
    <t>DSP Short Term Fund - Direct Plan - Monthly Dividend</t>
  </si>
  <si>
    <t>DSP Short Term Fund - Direct Plan - Weekly Dividend</t>
  </si>
  <si>
    <t>DSP Short Term Fund - Regular Plan -Dividend</t>
  </si>
  <si>
    <t>DSP Short Term Fund - Regular Plan -Growth</t>
  </si>
  <si>
    <t>DSP Short Term Fund - Regular Plan -Monthly Dividend</t>
  </si>
  <si>
    <t>DSP Short Term Fund - Regular Plan -Weekly Dividend</t>
  </si>
  <si>
    <t>DSP Small Cap Fund - Direct Plan - Dividend</t>
  </si>
  <si>
    <t>DSP Small Cap Fund - Direct Plan - Growth</t>
  </si>
  <si>
    <t>DSP Small Cap Fund - Dividend</t>
  </si>
  <si>
    <t>DSP Small Cap Fund - Growth</t>
  </si>
  <si>
    <t>DSP Strategic Bond Fund - Direct Plan - Daily Dividend</t>
  </si>
  <si>
    <t>DSP Strategic Bond Fund - Direct Plan - Dividend</t>
  </si>
  <si>
    <t>DSP Strategic Bond Fund - Direct Plan - Growth</t>
  </si>
  <si>
    <t>DSP Strategic Bond Fund - Direct Plan - Monthly Dividend</t>
  </si>
  <si>
    <t>DSP Strategic Bond Fund - Direct Plan - Weekly Dividend</t>
  </si>
  <si>
    <t>DSP Strategic Bond Fund - Reg. Daily Dividend</t>
  </si>
  <si>
    <t>DSP Strategic Bond Fund - Reg. Dividend</t>
  </si>
  <si>
    <t>DSP Strategic Bond Fund - Reg. Growth</t>
  </si>
  <si>
    <t>DSP Strategic Bond Fund - Reg. Monthly Dividend</t>
  </si>
  <si>
    <t>DSP Strategic Bond Fund - Reg. Weekly Dividend</t>
  </si>
  <si>
    <t>DSP Tax Saver Fund - Direct Plan - Dividend</t>
  </si>
  <si>
    <t>DSP Tax Saver Fund - Direct Plan - Growth</t>
  </si>
  <si>
    <t>DSP Tax Saver Fund - Regular Plan -Dividend</t>
  </si>
  <si>
    <t>DSP Tax Saver Fund - Regular Plan -Growth</t>
  </si>
  <si>
    <t>DSP Top 100 Equity Fund - Direct Plan - Dividend</t>
  </si>
  <si>
    <t>DSP Top 100 Equity Fund - Direct Plan - Growth</t>
  </si>
  <si>
    <t>DSP Top 100 Fund (D)</t>
  </si>
  <si>
    <t>DSP Top 100 Fund (G)</t>
  </si>
  <si>
    <t>DSP Ultra Short Fund - Direct Plan - Daily Dividend</t>
  </si>
  <si>
    <t>DSP Ultra Short Fund - Direct Plan - Dividend</t>
  </si>
  <si>
    <t>DSP Ultra Short Fund - Direct Plan - Growth</t>
  </si>
  <si>
    <t>DSP Ultra Short Fund - Direct Plan - Monthly Dividend</t>
  </si>
  <si>
    <t>DSP Ultra Short Fund - Direct Plan - Weekly Dividend</t>
  </si>
  <si>
    <t>DSP Ultra Short Fund - Reg. Daily Dividend</t>
  </si>
  <si>
    <t>DSP Ultra Short Fund - Reg. Dividend</t>
  </si>
  <si>
    <t>DSP Ultra Short Fund - Reg. Growth</t>
  </si>
  <si>
    <t>DSP Ultra Short Fund - Regular Plan - Monthly Dividend</t>
  </si>
  <si>
    <t>DSP Ultra Short Fund - Reg. Weekly Dividend</t>
  </si>
  <si>
    <t>DSP US Flexible Equity Fund - Direct Plan - Dividend</t>
  </si>
  <si>
    <t>DSP US Flexible Equity Fund - Direct Plan - Growth</t>
  </si>
  <si>
    <t>DSP US Flexible Equity Fund - Regular Plan -Dividend</t>
  </si>
  <si>
    <t>DSP US Flexible Equity Fund - Regular Plan -Growth</t>
  </si>
  <si>
    <t>DSP World Agriculture Fund - Direct Plan - Dividend</t>
  </si>
  <si>
    <t>DSP World Agriculture Fund - Direct Plan - Growth</t>
  </si>
  <si>
    <t>DSP World Agriculture Fund - Regular Plan - Dividend</t>
  </si>
  <si>
    <t>DSP World Agriculture Fund - Regular Plan - Growth</t>
  </si>
  <si>
    <t>DSP World Energy Fund - Direct Plan - Dividend</t>
  </si>
  <si>
    <t>DSP World Energy Fund - Direct Plan - Growth</t>
  </si>
  <si>
    <t>DSP World Energy Fund - Regular Plan - Dividend</t>
  </si>
  <si>
    <t>DSP World Energy Fund - Regular Plan - Growth</t>
  </si>
  <si>
    <t>DSP World Gold Fund - Direct Plan - Dividend</t>
  </si>
  <si>
    <t>DSP World Gold Fund - Direct Plan - Growth</t>
  </si>
  <si>
    <t>DSP World Gold Fund - Dividend</t>
  </si>
  <si>
    <t>DSP World Gold Fund - Growth</t>
  </si>
  <si>
    <t>DSP World Mining Fund - Direct Plan - Dividend</t>
  </si>
  <si>
    <t>DSP World Mining Fund - Direct Plan - Growth</t>
  </si>
  <si>
    <t>DSP World Mining Fund - Regular Plan - Dividend</t>
  </si>
  <si>
    <t>DSP World Mining Fund - Regular Plan - Growth</t>
  </si>
  <si>
    <t>YD32Regular</t>
  </si>
  <si>
    <t>YD28Regular</t>
  </si>
  <si>
    <t>YD14DirectD</t>
  </si>
  <si>
    <t>YD14RegularD</t>
  </si>
  <si>
    <t>YD15DirectD</t>
  </si>
  <si>
    <t>YD15DirectMD</t>
  </si>
  <si>
    <t>YD15RegularD</t>
  </si>
  <si>
    <t>YD15RegularMD</t>
  </si>
  <si>
    <t>YD16DirectDD</t>
  </si>
  <si>
    <t>YD16DirectD</t>
  </si>
  <si>
    <t>YD16DirectMD</t>
  </si>
  <si>
    <t>YD16RegularD</t>
  </si>
  <si>
    <t>YD16RegularDD</t>
  </si>
  <si>
    <t>YD16RegularMD</t>
  </si>
  <si>
    <t>YD21DirectMD</t>
  </si>
  <si>
    <t>YD21DirectQD</t>
  </si>
  <si>
    <t>YD21RegularMD</t>
  </si>
  <si>
    <t>YD21RegularQD</t>
  </si>
  <si>
    <t>YD26DirectMD</t>
  </si>
  <si>
    <t>YD26RegularMD</t>
  </si>
  <si>
    <t>YD27DirectMD</t>
  </si>
  <si>
    <t>YD27DirectWD</t>
  </si>
  <si>
    <t>YD27RegularMD</t>
  </si>
  <si>
    <t>YD27RegularWD</t>
  </si>
  <si>
    <t>YD28DirectDD</t>
  </si>
  <si>
    <t>YD28DirectMD</t>
  </si>
  <si>
    <t>YD28DirectWD</t>
  </si>
  <si>
    <t>YD28RegularDD</t>
  </si>
  <si>
    <t>YD28RegularWD</t>
  </si>
  <si>
    <t>YD29DirectDD</t>
  </si>
  <si>
    <t>YD29DirectD</t>
  </si>
  <si>
    <t>YD29DirectMD</t>
  </si>
  <si>
    <t>YD29DirectWD</t>
  </si>
  <si>
    <t>YD29RegularD</t>
  </si>
  <si>
    <t>YD29RegularDD</t>
  </si>
  <si>
    <t>YD29RegularMD</t>
  </si>
  <si>
    <t>YD29RegularWD</t>
  </si>
  <si>
    <t>YD32DirectDD</t>
  </si>
  <si>
    <t>YD32DirectWD</t>
  </si>
  <si>
    <t>YD32RegularWD</t>
  </si>
  <si>
    <t>YD32RegularDD</t>
  </si>
  <si>
    <t>YDL5DirectDD</t>
  </si>
  <si>
    <t>YDL5DirectMD</t>
  </si>
  <si>
    <t>YDL5DirectQD</t>
  </si>
  <si>
    <t>YDL5DirectWD</t>
  </si>
  <si>
    <t>YDL5RegularDD</t>
  </si>
  <si>
    <t>YDL5RegularMD</t>
  </si>
  <si>
    <t>YDL5RegularQD</t>
  </si>
  <si>
    <t>YDL5RegularWD</t>
  </si>
  <si>
    <t>YDN4DirectMD</t>
  </si>
  <si>
    <t>YDN4RegularMD</t>
  </si>
  <si>
    <t>YDQ4DirectMD</t>
  </si>
  <si>
    <t>YDQ4DirectQD</t>
  </si>
  <si>
    <t>YDQ4RegularMD</t>
  </si>
  <si>
    <t>YDQ4RegularQD</t>
  </si>
  <si>
    <t>YDR2DirectDD</t>
  </si>
  <si>
    <t>YDR2DirectMD</t>
  </si>
  <si>
    <t>YDR2DirectQD</t>
  </si>
  <si>
    <t>YDR2DirectWD</t>
  </si>
  <si>
    <t>YDR2RegularDD</t>
  </si>
  <si>
    <t>YDR2RegularMD</t>
  </si>
  <si>
    <t>YDR2RegularQD</t>
  </si>
  <si>
    <t>YDR2RegularWD</t>
  </si>
  <si>
    <t>YDU1DirectDD</t>
  </si>
  <si>
    <t>YDW6DirectMD</t>
  </si>
  <si>
    <t>YDW6DirectQD</t>
  </si>
  <si>
    <t>YDW6RegularMD</t>
  </si>
  <si>
    <t>YDW6RegularQD</t>
  </si>
  <si>
    <t>YDX3DirectDD</t>
  </si>
  <si>
    <t>YDX3DirectWD</t>
  </si>
  <si>
    <t>YDX3RegularDD</t>
  </si>
  <si>
    <t>YDX3RegularWD</t>
  </si>
  <si>
    <t>Scheme</t>
  </si>
  <si>
    <t>Purchase</t>
  </si>
  <si>
    <t>Sale</t>
  </si>
  <si>
    <t>Lower of Purch/Sales</t>
  </si>
  <si>
    <t>AVG  AUM</t>
  </si>
  <si>
    <t>PTO Ratio</t>
  </si>
  <si>
    <t>PTO Ratio Purchase</t>
  </si>
  <si>
    <t>PTO Ratio Sale</t>
  </si>
  <si>
    <t>DSP India T.I.G.E.R Fund</t>
  </si>
  <si>
    <t>DSP Mid Cap Fund</t>
  </si>
  <si>
    <t>DSP TOP 100 EQUITY</t>
  </si>
  <si>
    <t>DSP Natural Resources &amp; New Energy Fund</t>
  </si>
  <si>
    <t>DSP A.C.E. Fund - Series 2</t>
  </si>
  <si>
    <t>DSP Healthcare Fund</t>
  </si>
  <si>
    <t>DSP Nifty 50 Index Fund</t>
  </si>
  <si>
    <t>DSP Nifty Next 50 Index Fund</t>
  </si>
  <si>
    <t>Scheme Name</t>
  </si>
  <si>
    <t>DSP Overnight Fund</t>
  </si>
  <si>
    <t>Total individual</t>
  </si>
  <si>
    <t>Total Others</t>
  </si>
  <si>
    <t>YD28RegularMD</t>
  </si>
  <si>
    <t>Declared NAV</t>
  </si>
  <si>
    <t>YDX0Regular</t>
  </si>
  <si>
    <t>YDX0Direct</t>
  </si>
  <si>
    <t>YDX3Regular</t>
  </si>
  <si>
    <t>YDX3Direct</t>
  </si>
  <si>
    <t>YDX6Regular</t>
  </si>
  <si>
    <t>YDX6Direct</t>
  </si>
  <si>
    <t>YDX7Regular</t>
  </si>
  <si>
    <t>YDX7Direct</t>
  </si>
  <si>
    <t>YDX5Regular</t>
  </si>
  <si>
    <t>YDX5Direct</t>
  </si>
  <si>
    <t>YDX8Regular</t>
  </si>
  <si>
    <t>YDX8Direct</t>
  </si>
  <si>
    <t>YDY1Regular</t>
  </si>
  <si>
    <t>YDY1Direct</t>
  </si>
  <si>
    <t>YDY1</t>
  </si>
  <si>
    <t>DSP FMP - Series 250 - 39M</t>
  </si>
  <si>
    <t>DSP FMP - Series 251 - 38M</t>
  </si>
  <si>
    <t>DSP Banking &amp; PSU Debt Fund - Direct Plan - Daily Dividend Reinvest</t>
  </si>
  <si>
    <t>DSP Banking &amp; PSU Debt Fund - Direct Plan - Dividend Payout &amp; Reinvest</t>
  </si>
  <si>
    <t>DSP Banking &amp; PSU Debt Fund - Direct Plan - Monthly Dividend Payout &amp; Reinvest</t>
  </si>
  <si>
    <t>DSP Banking &amp; PSU Debt Fund - Direct Plan - Quarterly Dividend Payout &amp; Reinvest</t>
  </si>
  <si>
    <t>DSP Banking &amp; PSU Debt Fund - Direct Plan - Weekly Dividend Payout &amp; Reinvest</t>
  </si>
  <si>
    <t>DSP Banking &amp; PSU Debt Fund - Regular Plan - Daily Dividend Reinvest</t>
  </si>
  <si>
    <t>DSP Banking &amp; PSU Debt Fund - Regular Plan - Dividend Payout &amp; Reinvest</t>
  </si>
  <si>
    <t>DSP Banking &amp; PSU Debt Fund - Regular Plan - Monthly Dividend Payout &amp; Reinvest</t>
  </si>
  <si>
    <t>DSP Banking &amp; PSU Debt Fund - Regular Plan - Quarterly Dividend Payout &amp; Reinvest</t>
  </si>
  <si>
    <t>DSP Banking &amp; PSU Debt Fund - Regular Plan - Weekly Dividend Payout &amp; Reinvest</t>
  </si>
  <si>
    <t>DSP Corporate Bond Fund - Direct - Dividend</t>
  </si>
  <si>
    <t>DSP Corporate Bond Fund - Direct - Growth</t>
  </si>
  <si>
    <t>DSP Corporate Bond Fund - Direct - Monthly Dividend</t>
  </si>
  <si>
    <t>DSP Corporate Bond Fund - Direct - Quarterly Dividend</t>
  </si>
  <si>
    <t>DSP Corporate Bond Fund - Regular - Dividend</t>
  </si>
  <si>
    <t>DSP Corporate Bond Fund - Regular - Growth</t>
  </si>
  <si>
    <t>DSP Corporate Bond Fund - Regular - Monthly Dividend</t>
  </si>
  <si>
    <t>DSP Corporate Bond Fund - Regular - Quarterly Dividend</t>
  </si>
  <si>
    <t>DSP Credit Risk Fund - Regular Plan -Daily Dividend</t>
  </si>
  <si>
    <t>DSP Credit Risk Fund - Regular Plan -Dividend</t>
  </si>
  <si>
    <t>DSP Credit Risk Fund - Regular Plan -Growth</t>
  </si>
  <si>
    <t>DSP Credit Risk Fund - Regular Plan -Weekly Dividend</t>
  </si>
  <si>
    <t>DSP Strategic Bond Fund - Regular Plan - Daily Dividend</t>
  </si>
  <si>
    <t>DSP Strategic Bond Fund - Regular Plan - Dividend</t>
  </si>
  <si>
    <t>DSP Strategic Bond Fund - Regular Plan - Growth</t>
  </si>
  <si>
    <t>DSP Strategic Bond Fund - Regular Plan - Monthly Dividend</t>
  </si>
  <si>
    <t>DSP Strategic Bond Fund - Regular Plan - Weekly Dividend</t>
  </si>
  <si>
    <t>DSP Government Securities Fund - Regular Plan - Dividend</t>
  </si>
  <si>
    <t>DSP Government Securities Fund - Regular Plan - Growth</t>
  </si>
  <si>
    <t>DSP Government Securities Fund - Regular Plan - Monthly Dividend</t>
  </si>
  <si>
    <t>DSP 10Y G-Sec Fund - Regular Plan - Dividend</t>
  </si>
  <si>
    <t>DSP 10Y G-Sec Fund - Regular Plan - Growth</t>
  </si>
  <si>
    <t>DSP 10Y G-Sec Fund - Regular Plan - Monthly Dividend</t>
  </si>
  <si>
    <t>DSP 10Y G-Sec Fund - Regular Plan - Quarterly Dividend</t>
  </si>
  <si>
    <t>DSP Liquidity Fund - Regular Plan - Growth</t>
  </si>
  <si>
    <t>DSP Liquidity Fund - Regular Plan - Weekly Dividend</t>
  </si>
  <si>
    <t>DSP Liquidity Fund- Regular Plan - Daily Dividend</t>
  </si>
  <si>
    <t>DSP Bond Fund - Dividend</t>
  </si>
  <si>
    <t>DSP Bond Fund - Growth</t>
  </si>
  <si>
    <t>DSP Bond Fund - Monthly Dividend</t>
  </si>
  <si>
    <t>DSP Savings Fund - Regular Plan - Dividend</t>
  </si>
  <si>
    <t>DSP Savings Fund - Regular Plan - Growth</t>
  </si>
  <si>
    <t>DSP Savings Fund - Regular Plan - Monthly Dividend</t>
  </si>
  <si>
    <t>DSP Overnight Fund - Direct Plan - Daily Dividend</t>
  </si>
  <si>
    <t>DSP Overnight Fund - Direct Plan - Growth</t>
  </si>
  <si>
    <t>DSP Overnight Fund - Direct Plan - Weekly Dividend</t>
  </si>
  <si>
    <t>DSP Overnight Fund - Regular Plan - Daily Dividend</t>
  </si>
  <si>
    <t>DSP Overnight Fund - Regular Plan - Growth</t>
  </si>
  <si>
    <t>DSP Overnight Fund - Regular Plan - Weekly Dividend</t>
  </si>
  <si>
    <t>DSP Short Term Fund - Monthly Dividend</t>
  </si>
  <si>
    <t>DSP Short Term Fund - Regular Plan - Dividend</t>
  </si>
  <si>
    <t>DSP Short Term Fund - Regular Plan - Growth</t>
  </si>
  <si>
    <t>DSP Short Term Fund - Regular Plan - Regular Plan - Weekly Dividend</t>
  </si>
  <si>
    <t>DSP Ultra Short Fund - Regular Plan - Daily Dividend Reinvest</t>
  </si>
  <si>
    <t>DSP Ultra Short Fund - Regular Plan - Dividend Payout</t>
  </si>
  <si>
    <t>DSP Ultra Short Fund - Regular Plan - Growth</t>
  </si>
  <si>
    <t>DSP Ultra Short Fund - Regular Plan - Weekly Dividend Reinvest</t>
  </si>
  <si>
    <t>DSP Tax Saver Fund - Regular Plan - Dividend</t>
  </si>
  <si>
    <t>DSP Tax Saver Fund - Regular Plan - Growth</t>
  </si>
  <si>
    <t>DSP Focus Fund - Regular Plan - Dividend</t>
  </si>
  <si>
    <t>DSP Focus Fund - Regular Plan - Growth</t>
  </si>
  <si>
    <t>DSP Equity Opportunities Fund - Direct Plan - Dividend</t>
  </si>
  <si>
    <t>DSP Equity Opportunities Fund - Direct Plan - Growth</t>
  </si>
  <si>
    <t>DSP Equity Opportunities Fund-Regular Plan - Dividend</t>
  </si>
  <si>
    <t>DSP Equity Opportunities Fund-Regular Plan - Growth</t>
  </si>
  <si>
    <t>DSP Top 100 Equity Fund - Regular Plan - Dividend</t>
  </si>
  <si>
    <t>DSP Top 100 Equity Fund - Regular Plan - Growth</t>
  </si>
  <si>
    <t>DSP Midcap Fund - Regular Plan - Dividend</t>
  </si>
  <si>
    <t>DSP Midcap Fund - Regular Plan - Growth</t>
  </si>
  <si>
    <t>DSP Equity Fund - Regular Plan - Dividend</t>
  </si>
  <si>
    <t>DSP Equity Fund - Regular Plan - Growth</t>
  </si>
  <si>
    <t>DSP Healthcare Fund - Direct Plan - Dividend</t>
  </si>
  <si>
    <t>DSP Healthcare Fund - Direct Plan - Growth</t>
  </si>
  <si>
    <t>DSP Healthcare Fund - Regular Plan - Dividend</t>
  </si>
  <si>
    <t>DSP Healthcare Fund - Regular Plan - Growth</t>
  </si>
  <si>
    <t>DSP India T.I.G.E.R. Fund - Regular Plan - Dividend</t>
  </si>
  <si>
    <t>DSP India T.I.G.E.R. Fund - Regular Plan - Growth</t>
  </si>
  <si>
    <t>DSP Quant Fund - Direct Plan - Dividend</t>
  </si>
  <si>
    <t>DSP Quant Fund - Direct Plan - Growth</t>
  </si>
  <si>
    <t>DSP Quant Fund - Regular Plan - Dividend</t>
  </si>
  <si>
    <t>DSP Quant Fund - Regular Plan - Growth</t>
  </si>
  <si>
    <t>DSP Small Cap Fund - Regular - Dividend</t>
  </si>
  <si>
    <t>DSP Small Cap Fund - Regular - Growth</t>
  </si>
  <si>
    <t>DSP Equity &amp; Bond Fund - Direct Plan - Dividend</t>
  </si>
  <si>
    <t>DSP Equity &amp; Bond Fund - Direct Plan - Growth</t>
  </si>
  <si>
    <t>DSP Equity &amp; Bond Fund- Regular Plan - Growth</t>
  </si>
  <si>
    <t>DSP Equity &amp; Bond Fund- Regular Plan -Dividend</t>
  </si>
  <si>
    <t>DSP Arbitrage Fund - Direct - Dividend</t>
  </si>
  <si>
    <t>DSP Arbitrage Fund - Direct - Growth</t>
  </si>
  <si>
    <t>DSP Arbitrage Fund - Direct - Monthly Dividend</t>
  </si>
  <si>
    <t>DSP Arbitrage Fund - Regular - Dividend</t>
  </si>
  <si>
    <t>DSP Arbitrage Fund - Regular - Growth</t>
  </si>
  <si>
    <t>DSP Arbitrage Fund - Regular - Monthly Dividend</t>
  </si>
  <si>
    <t>DSP Regular Savings Fund - Direct Plan - Growth</t>
  </si>
  <si>
    <t>DSP Regular Savings Fund - Direct Plan - Monthly Dividend</t>
  </si>
  <si>
    <t>DSP Regular Savings Fund - Direct Plan - Quarterly Dividend</t>
  </si>
  <si>
    <t>DSP Regular Savings Fund - Regular Plan - Monthly Dividend</t>
  </si>
  <si>
    <t>DSP Regular Savings Fund - Regular Plan - Quarterly Dividend</t>
  </si>
  <si>
    <t>DSP Regular Savings Fund- Regular Plan - Growth</t>
  </si>
  <si>
    <t>DSP Dynamic Asset Allocation Fund - Direct Plan - Monthly Dividend</t>
  </si>
  <si>
    <t>DSP Dynamic Asset Allocation Fund - Regular Plan - Growth</t>
  </si>
  <si>
    <t>DSP Dynamic Asset Allocation Fund - Regular Plan - Monthly Dividend</t>
  </si>
  <si>
    <t>DSP Equity Savings Fund - Direct Plan - Dividend</t>
  </si>
  <si>
    <t>DSP Equity Savings Fund - Direct Plan - Growth</t>
  </si>
  <si>
    <t>DSP Equity Savings Fund - Direct Plan - Monthly Dividend</t>
  </si>
  <si>
    <t>DSP Equity Savings Fund - Direct Plan - Quarterly Dividend</t>
  </si>
  <si>
    <t>DSP Equity Savings Fund - Regular Plan - Dividend</t>
  </si>
  <si>
    <t>DSP Equity Savings Fund - Regular Plan - Growth</t>
  </si>
  <si>
    <t>DSP Equity Savings Fund - Regular Plan - Monthly Dividend</t>
  </si>
  <si>
    <t>DSP Equity Savings Fund - Regular Plan - Quarterly Dividend</t>
  </si>
  <si>
    <t>DSP Equal Nifty 50 Fund - Direct Plan - Dividend</t>
  </si>
  <si>
    <t>DSP Equal Nifty 50 Fund - Direct Plan - Growth</t>
  </si>
  <si>
    <t>DSP Equal Nifty 50 Fund - Regular Plan - Dividend</t>
  </si>
  <si>
    <t>DSP Equal Nifty 50 Fund - Regular Plan - Growth</t>
  </si>
  <si>
    <t>DSP Nifty 50 Index Fund - Direct Plan - Dividend</t>
  </si>
  <si>
    <t>DSP Nifty 50 Index Fund - Direct Plan - Growth</t>
  </si>
  <si>
    <t>DSP Nifty 50 Index Fund - Regular Plan - Dividend</t>
  </si>
  <si>
    <t>DSP Nifty 50 Index Fund - Regular Plan - Growth</t>
  </si>
  <si>
    <t>DSP Nifty Next 50 Index Fund - Direct Plan - Dividend</t>
  </si>
  <si>
    <t>DSP Nifty Next 50 Index Fund - Direct Plan - Growth</t>
  </si>
  <si>
    <t>DSP Nifty Next 50 Index Fund - Regular Plan - Dividend</t>
  </si>
  <si>
    <t>DSP Nifty Next 50 Index Fund - Regular Plan - Growth</t>
  </si>
  <si>
    <t>DSP Liquid ETF - Daily Dividend Reinvest</t>
  </si>
  <si>
    <t>DSP A.C.E. Fund (Analyst's Conviction Equalized) - Series 1 - Direct Plan - Dividend Payout</t>
  </si>
  <si>
    <t>DSP A.C.E. Fund (Analyst's Conviction Equalized) - Series 1 - Direct Plan - Growth</t>
  </si>
  <si>
    <t>DSP A.C.E. Fund (Analyst's Conviction Equalized) - Series 1 - Regular Plan - Dividend Payout</t>
  </si>
  <si>
    <t>DSP A.C.E. Fund (Analyst's Conviction Equalized) - Series 1 - Regular Plan - Growth</t>
  </si>
  <si>
    <t>DSP A.C.E. Fund (Analyst's Conviction Equalized) - Series 2 - Direct Plan - Dividend Payout</t>
  </si>
  <si>
    <t>DSP A.C.E. Fund (Analyst's Conviction Equalized) - Series 2 - Direct Plan - Growth</t>
  </si>
  <si>
    <t>DSP A.C.E. Fund (Analyst's Conviction Equalized) - Series 2 - Regular Plan - Dividend Payout</t>
  </si>
  <si>
    <t>DSP A.C.E. Fund (Analyst's Conviction Equalized) - Series 2 - Regular Plan - Growth</t>
  </si>
  <si>
    <t>DSP Dual Advantage Fund - Series 49 - 42M - Regular - Dividend Payout</t>
  </si>
  <si>
    <t>DSP FMP - Series 204 - 37M - Regular Plan - Dividend - Quarterly Payout</t>
  </si>
  <si>
    <t>DSP FMP - Series 204 - 37M - Regular Plan - Dividend - Regular Payout</t>
  </si>
  <si>
    <t>DSP FMP - Series 204 - 37M - Regular Plan - Growth</t>
  </si>
  <si>
    <t>DSP FMP - Series 205 - 37M - Regular Plan - Dividend - Quarterly Payout</t>
  </si>
  <si>
    <t>DSP FMP - Series 205 - 37M - Regular Plan - Growth</t>
  </si>
  <si>
    <t>DSP FMP - Series 209 - 37M - Regular Plan - Dividend - Quarterly Payout</t>
  </si>
  <si>
    <t>DSP FMP - Series 209 - 37M - Regular Plan - Dividend - Regular Payout</t>
  </si>
  <si>
    <t>DSP FMP - Series 209 -37M - Regular Plan - Growth</t>
  </si>
  <si>
    <t>DSP FMP - Series 210 - 36M - Regular Plan - Dividend - Quarterly Payout</t>
  </si>
  <si>
    <t>DSP FMP - Series 210 - 36M - Regular Plan - Dividend - Regular Payout</t>
  </si>
  <si>
    <t>DSP FMP - Series 210 - 36M - Regular Plan - Growth</t>
  </si>
  <si>
    <t>DSP FMP - Series 211 - 38M - Direct Plan - Dividend - Quarterly Payout</t>
  </si>
  <si>
    <t>DSP FMP - Series 211 - 38M - Direct Plan - Dividend - Regular Payout</t>
  </si>
  <si>
    <t>DSP FMP - Series 211 - 38M - Direct Plan - Growth</t>
  </si>
  <si>
    <t>DSP FMP - Series 211 - 38M - Regular Plan - Dividend - Quarterly Payout</t>
  </si>
  <si>
    <t>DSP FMP - Series 211 - 38M - Regular Plan - Dividend - Regular Payout</t>
  </si>
  <si>
    <t>DSP FMP - Series 211 - 38M - Regular Plan - Growth</t>
  </si>
  <si>
    <t>DSP FMP Series - 217 - 40M - Direct Plan - Dividend Payout</t>
  </si>
  <si>
    <t>DSP FMP Series - 217 - 40M - Direct Plan - Dividend Quarterly Payout</t>
  </si>
  <si>
    <t>DSP FMP Series - 217 - 40M - Direct Plan - Growth</t>
  </si>
  <si>
    <t>DSP FMP Series - 217 - 40M - Regular Plan - Dividend Payout</t>
  </si>
  <si>
    <t>DSP FMP Series - 217 - 40M - Regular Plan - Dividend Quarterly Payout</t>
  </si>
  <si>
    <t>DSP FMP Series - 217 - 40M - Regular Plan - Growth</t>
  </si>
  <si>
    <t>DSP FMP Series - 218 - 40M - Direct Plan - Dividend Payout</t>
  </si>
  <si>
    <t>DSP FMP Series - 218 - 40M - Direct Plan - Dividend Quarterly Payout</t>
  </si>
  <si>
    <t>DSP FMP Series - 218 - 40M - Direct Plan - Growth</t>
  </si>
  <si>
    <t>DSP FMP Series - 218 - 40M - Regular Plan - Dividend Payout</t>
  </si>
  <si>
    <t>DSP FMP Series - 218 - 40M - Regular Plan - Dividend Quarterly Payout</t>
  </si>
  <si>
    <t>DSP FMP Series - 218 - 40M - Regular Plan - Growth</t>
  </si>
  <si>
    <t>DSP FMP Series - 219 - 40M - Direct Plan - Dividend Payout</t>
  </si>
  <si>
    <t>DSP FMP Series - 219 - 40M - Direct Plan - Dividend Quarterly Payout</t>
  </si>
  <si>
    <t>DSP FMP Series - 219 - 40M - Direct Plan - Growth</t>
  </si>
  <si>
    <t>DSP FMP Series - 219 - 40M - Regular Plan - Dividend Payout</t>
  </si>
  <si>
    <t>DSP FMP Series - 219 - 40M - Regular Plan - Dividend Quarterly Payout</t>
  </si>
  <si>
    <t>DSP FMP Series - 219 - 40M - Regular Plan - Growth</t>
  </si>
  <si>
    <t>DSP FMP Series - 220 - 40M - Direct Plan - Growth</t>
  </si>
  <si>
    <t>DSP FMP Series - 220 - 40M - Regular Plan - Dividend Payout</t>
  </si>
  <si>
    <t>DSP FMP Series - 220 - 40M - Regular Plan - Dividend Quarterly Payout</t>
  </si>
  <si>
    <t>DSP FMP Series - 220 - 40M - Regular Plan - Growth</t>
  </si>
  <si>
    <t>DSP FMP Series - 221 - 40M - Direct Plan - Dividend Payout</t>
  </si>
  <si>
    <t>DSP FMP Series - 221 - 40M - Direct Plan - Dividend Quarterly Payout</t>
  </si>
  <si>
    <t>DSP FMP Series - 221 - 40M - Direct Plan - Growth</t>
  </si>
  <si>
    <t>DSP FMP Series - 221 - 40M - Regular Plan - Dividend Payout</t>
  </si>
  <si>
    <t>DSP FMP Series - 221 - 40M - Regular Plan - Dividend Quarterly Payout</t>
  </si>
  <si>
    <t>DSP FMP Series - 221 - 40M - Regular Plan - Growth</t>
  </si>
  <si>
    <t>DSP FMP Series - 223 - 39M - Direct Plan - Dividend Payout</t>
  </si>
  <si>
    <t>DSP FMP Series - 223 - 39M - Direct Plan - Growth</t>
  </si>
  <si>
    <t>DSP FMP Series - 223 - 39M - Regular Plan - Dividend Payout</t>
  </si>
  <si>
    <t>DSP FMP Series - 223 - 39M - Regular Plan - Dividend Quarterly Payout</t>
  </si>
  <si>
    <t>DSP FMP Series - 223 - 39M - Regular Plan - Growth</t>
  </si>
  <si>
    <t>DSP FMP Series - 224 - 39M - Direct Plan - Dividend Quarterly Payout</t>
  </si>
  <si>
    <t>DSP FMP Series - 224 - 39M - Direct Plan - Growth</t>
  </si>
  <si>
    <t>DSP FMP Series - 224 - 39M - Regular Plan - Dividend Payout</t>
  </si>
  <si>
    <t>DSP FMP Series - 224 - 39M - Regular Plan - Dividend Quarterly Payout</t>
  </si>
  <si>
    <t>DSP FMP Series - 224 - 39M - Regular Plan - Growth</t>
  </si>
  <si>
    <t>DSP FMP Series - 226 - 39M - Direct Plan - Dividend Quarterly Payout</t>
  </si>
  <si>
    <t>DSP FMP Series - 226 - 39M - Direct Plan - Growth</t>
  </si>
  <si>
    <t>DSP FMP Series - 226 - 39M - Regular Plan - Dividend Payout</t>
  </si>
  <si>
    <t>DSP FMP Series - 226 - 39M - Regular Plan - Dividend Quarterly Payout</t>
  </si>
  <si>
    <t>DSP FMP Series - 226 - 39M - Regular Plan - Growth</t>
  </si>
  <si>
    <t>DSP FMP Series - 227 - 39M - Direct Plan - Dividend Payout</t>
  </si>
  <si>
    <t>DSP FMP Series - 227 - 39M - Direct Plan - Growth</t>
  </si>
  <si>
    <t>DSP FMP Series - 227 - 39M - Regular Plan - Dividend Payout</t>
  </si>
  <si>
    <t>DSP FMP Series - 227 - 39M - Regular Plan - Dividend Quarterly Payout</t>
  </si>
  <si>
    <t>DSP FMP Series - 227 - 39M - Regular Plan - Growth</t>
  </si>
  <si>
    <t>DSP FMP Series - 232 - 36M - Direct Plan - Dividend Payout</t>
  </si>
  <si>
    <t>DSP FMP Series - 232 - 36M - Direct Plan - Growth</t>
  </si>
  <si>
    <t>DSP FMP Series - 232 - 36M - Regular Plan - Dividend Payout</t>
  </si>
  <si>
    <t>DSP FMP Series - 232 - 36M - Regular Plan - Growth</t>
  </si>
  <si>
    <t>DSP FMP Series - 233 - 36M - Direct Plan - Growth</t>
  </si>
  <si>
    <t>DSP FMP Series - 233 - 36M - Regular Plan - Dividend Payout</t>
  </si>
  <si>
    <t>DSP FMP Series - 233 - 36M - Regular Plan - Dividend Quarterly Payout</t>
  </si>
  <si>
    <t>DSP FMP Series - 233 - 36M - Regular Plan - Growth</t>
  </si>
  <si>
    <t>DSP FMP Series - 235 - 36M - Direct Plan - Growth</t>
  </si>
  <si>
    <t>DSP FMP Series - 235 - 36M - Regular Plan - Dividend Payout</t>
  </si>
  <si>
    <t>DSP FMP Series - 235 - 36M - Regular Plan - Dividend Quarterly Payout</t>
  </si>
  <si>
    <t>DSP FMP Series - 235 - 36M - Regular Plan - Growth</t>
  </si>
  <si>
    <t>DSP FMP Series - 236 - 36M - Direct Plan - Dividend Payout</t>
  </si>
  <si>
    <t>DSP FMP Series - 236 - 36M - Direct Plan - Growth</t>
  </si>
  <si>
    <t>DSP FMP Series - 236 - 36M - Regular Plan - Dividend Payout</t>
  </si>
  <si>
    <t>DSP FMP Series - 236 - 36M - Regular Plan - Dividend Quarterly Payout</t>
  </si>
  <si>
    <t>DSP FMP Series - 236 - 36M - Regular Plan - Growth</t>
  </si>
  <si>
    <t>DSP FMP Series - 237 - 36M - Direct Plan - Dividend Quarterly Payout</t>
  </si>
  <si>
    <t>DSP FMP Series - 237 - 36M - Direct Plan - Growth</t>
  </si>
  <si>
    <t>DSP FMP Series - 237 - 36M - Regular Plan - Dividend Payout</t>
  </si>
  <si>
    <t>DSP FMP Series - 237 - 36M - Regular Plan - Dividend Quarterly Payout</t>
  </si>
  <si>
    <t>DSP FMP Series - 237 - 36M - Regular Plan - Growth</t>
  </si>
  <si>
    <t>DSP FMP Series - 238 - 36M - Direct Plan - Dividend Payout</t>
  </si>
  <si>
    <t>DSP FMP Series - 238 - 36M - Direct Plan - Growth</t>
  </si>
  <si>
    <t>DSP FMP Series - 238 - 36M - Regular Plan - Dividend Payout</t>
  </si>
  <si>
    <t>DSP FMP Series - 238 - 36M - Regular Plan - Dividend Quarterly Payout</t>
  </si>
  <si>
    <t>DSP FMP Series - 238 - 36M - Regular Plan - Growth</t>
  </si>
  <si>
    <t>DSP FMP Series - 239 - 36M - Direct Plan - Growth</t>
  </si>
  <si>
    <t>DSP FMP Series - 239 - 36M - Regular Plan - Dividend Payout</t>
  </si>
  <si>
    <t>DSP FMP Series - 239 - 36M - Regular Plan - Growth</t>
  </si>
  <si>
    <t>DSP FMP Series - 241 - 36M - Direct Plan - Dividend Quarterly Payout</t>
  </si>
  <si>
    <t>DSP FMP Series - 241 - 36M - Direct Plan - Growth</t>
  </si>
  <si>
    <t>DSP FMP Series - 241 - 36M - Regular Plan - Dividend Payout</t>
  </si>
  <si>
    <t>DSP FMP Series - 241 - 36M - Regular Plan - Dividend Quarterly Payout</t>
  </si>
  <si>
    <t>DSP FMP Series - 241 - 36M - Regular Plan - Growth</t>
  </si>
  <si>
    <t>DSP FMP Series - 243 - 36M - Direct Plan - Growth</t>
  </si>
  <si>
    <t>DSP FMP Series - 243 - 36M - Regular Plan - Growth</t>
  </si>
  <si>
    <t>DSP FMP Series - 244 - 36M - Direct Plan - Growth</t>
  </si>
  <si>
    <t>DSP FMP Series - 244 - 36M - Regular Plan - Growth</t>
  </si>
  <si>
    <t>DSP FMP Series - 250 - 39M - Direct Plan - Growth</t>
  </si>
  <si>
    <t>DSP FMP Series - 250 - 39M - Regular Plan - Growth</t>
  </si>
  <si>
    <t>DSP FMP Series - 251 - 38M - Direct Plan - Growth</t>
  </si>
  <si>
    <t>DSP FMP Series - 251 - 38M - Regular Plan - Growth</t>
  </si>
  <si>
    <t>Scheme Code</t>
  </si>
  <si>
    <t>DSP Natural Resources And New Energy Fund - Regular - Growth</t>
  </si>
  <si>
    <t>DSP Natural Resources And New Energy Fund - Regular Plan - Dividend</t>
  </si>
  <si>
    <t>DSP Global Allocation Fund - Direct Plan - Dividend</t>
  </si>
  <si>
    <t>DSP Global Allocation Fund - Direct Plan - Growth</t>
  </si>
  <si>
    <t>DSP Global Allocation Fund - Regular Plan - Dividend</t>
  </si>
  <si>
    <t>DSP Global Allocation Fund - Regular Plan - Growth</t>
  </si>
  <si>
    <t>DSP US Flexible Equity Fund - Regular Plan - Dividend Option</t>
  </si>
  <si>
    <t>DSP US Flexible Equity Fund - Regular Plan - Growth Option</t>
  </si>
  <si>
    <t>DSP World Gold Fund - Regular Plan - Dividend</t>
  </si>
  <si>
    <t>DSP World Gold Fund - Regular Plan - Growth</t>
  </si>
  <si>
    <t>Net Asset Value</t>
  </si>
  <si>
    <t>DSP Quant Fund</t>
  </si>
  <si>
    <t>CONCKY</t>
  </si>
  <si>
    <t>SL_NO</t>
  </si>
  <si>
    <t>SCHEME_CODE</t>
  </si>
  <si>
    <t>Diff.</t>
  </si>
  <si>
    <t>DSP Liquid ETF</t>
  </si>
  <si>
    <t>YD31DirectDD</t>
  </si>
  <si>
    <t>YD31DirectWD</t>
  </si>
  <si>
    <t>YD31RegularDD</t>
  </si>
  <si>
    <t>YD31RegularWD</t>
  </si>
  <si>
    <t>YD31DirectQD</t>
  </si>
  <si>
    <t>YD31DirectMD</t>
  </si>
  <si>
    <t>YD31RegularQD</t>
  </si>
  <si>
    <t>YD31RegularMD</t>
  </si>
  <si>
    <t>YDS6DirectD</t>
  </si>
  <si>
    <t>Security Type</t>
  </si>
  <si>
    <t>INDEX OPTION</t>
  </si>
  <si>
    <t>EQUITY  FUTURE</t>
  </si>
  <si>
    <t>Quantity</t>
  </si>
  <si>
    <t>Market Value</t>
  </si>
  <si>
    <t>Market Value SUM</t>
  </si>
  <si>
    <t>AUM</t>
  </si>
  <si>
    <t>%</t>
  </si>
  <si>
    <t>(J2,Notes!$A$32:$EJ$41,MATCH(H2&amp;I2,Notes!$1:$1,0),0)</t>
  </si>
  <si>
    <t>YDS6DirectG</t>
  </si>
  <si>
    <t>YD01DirectD</t>
  </si>
  <si>
    <t>YD01DirectG</t>
  </si>
  <si>
    <t>YD01RegularD</t>
  </si>
  <si>
    <t>YD01RegularG</t>
  </si>
  <si>
    <t>YD06DirectD</t>
  </si>
  <si>
    <t>YD06DirectG</t>
  </si>
  <si>
    <t>YD06RegularD</t>
  </si>
  <si>
    <t>YD06RegularG</t>
  </si>
  <si>
    <t>YD03DirectD</t>
  </si>
  <si>
    <t>YD03DirectG</t>
  </si>
  <si>
    <t>YD03RegularD</t>
  </si>
  <si>
    <t>YD03RegularG</t>
  </si>
  <si>
    <t>YD04DirectD</t>
  </si>
  <si>
    <t>YD04DirectG</t>
  </si>
  <si>
    <t>YD04RegularD</t>
  </si>
  <si>
    <t>YD04RegularG</t>
  </si>
  <si>
    <t>YD12DirectD</t>
  </si>
  <si>
    <t>YD12DirectG</t>
  </si>
  <si>
    <t>YD12RegularD</t>
  </si>
  <si>
    <t>YD12RegularG</t>
  </si>
  <si>
    <t>YD63DirectD</t>
  </si>
  <si>
    <t>YD63DirectG</t>
  </si>
  <si>
    <t>YD63RegularD</t>
  </si>
  <si>
    <t>YD63RegularG</t>
  </si>
  <si>
    <t>YDX0DirectD</t>
  </si>
  <si>
    <t>YDX0DirectG</t>
  </si>
  <si>
    <t>YDX0RegularD</t>
  </si>
  <si>
    <t>YDX0RegularG</t>
  </si>
  <si>
    <t>YD02DirectD</t>
  </si>
  <si>
    <t>YD02DirectG</t>
  </si>
  <si>
    <t>YD02RegularD</t>
  </si>
  <si>
    <t>YD02RegularG</t>
  </si>
  <si>
    <t>YD25DirectD</t>
  </si>
  <si>
    <t>YD25DirectG</t>
  </si>
  <si>
    <t>YD25RegularG</t>
  </si>
  <si>
    <t>YD25RegularD</t>
  </si>
  <si>
    <t>YDY1DirectD</t>
  </si>
  <si>
    <t>YDY1DirectG</t>
  </si>
  <si>
    <t>YDY1RegularD</t>
  </si>
  <si>
    <t>YDY1RegularG</t>
  </si>
  <si>
    <t>YD07DirectD</t>
  </si>
  <si>
    <t>YD07DirectG</t>
  </si>
  <si>
    <t>YD07RegularD</t>
  </si>
  <si>
    <t>YD07RegularG</t>
  </si>
  <si>
    <t>YDX3DirectG</t>
  </si>
  <si>
    <t>YDX3RegularG</t>
  </si>
  <si>
    <t>YD32DirectG</t>
  </si>
  <si>
    <t>YD32RegularG</t>
  </si>
  <si>
    <t>YD29DirectG</t>
  </si>
  <si>
    <t>YD29RegularG</t>
  </si>
  <si>
    <t>YDR2DirectG</t>
  </si>
  <si>
    <t>YDR2RegularG</t>
  </si>
  <si>
    <t>YD16DirectG</t>
  </si>
  <si>
    <t>YD16RegularG</t>
  </si>
  <si>
    <t>YD16UnclaimedUD3</t>
  </si>
  <si>
    <t>YD16UnclaimedUD</t>
  </si>
  <si>
    <t>YD16UnclaimedUR3</t>
  </si>
  <si>
    <t>YD16UnclaimedUR</t>
  </si>
  <si>
    <t>YD27DirectD</t>
  </si>
  <si>
    <t>YD27DirectG</t>
  </si>
  <si>
    <t>YD27RegularD</t>
  </si>
  <si>
    <t>YD27RegularG</t>
  </si>
  <si>
    <t>YD26DirectD</t>
  </si>
  <si>
    <t>YD26DirectG</t>
  </si>
  <si>
    <t>YD26RegularD</t>
  </si>
  <si>
    <t>YD26RegularG</t>
  </si>
  <si>
    <t>YD28DirectD</t>
  </si>
  <si>
    <t>YD28DirectG</t>
  </si>
  <si>
    <t>YD28RegularD</t>
  </si>
  <si>
    <t>YD28RegularG</t>
  </si>
  <si>
    <t>YDW6DirectD</t>
  </si>
  <si>
    <t>YDW6DirectG</t>
  </si>
  <si>
    <t>YDW6RegularD</t>
  </si>
  <si>
    <t>YDW6RegularG</t>
  </si>
  <si>
    <t>YD31DirectD</t>
  </si>
  <si>
    <t>YD31DirectG</t>
  </si>
  <si>
    <t>YD31RegularD</t>
  </si>
  <si>
    <t>YD31RegularG</t>
  </si>
  <si>
    <t>YDL5DirectD</t>
  </si>
  <si>
    <t>YDL5DirectG</t>
  </si>
  <si>
    <t>YDL5RegularD</t>
  </si>
  <si>
    <t>YDL5RegularG</t>
  </si>
  <si>
    <t>YD15DirectG</t>
  </si>
  <si>
    <t>YD15RegularG</t>
  </si>
  <si>
    <t>YDQ4DirectD</t>
  </si>
  <si>
    <t>YDQ4DirectG</t>
  </si>
  <si>
    <t>YDQ4RegularD</t>
  </si>
  <si>
    <t>YDQ4RegularG</t>
  </si>
  <si>
    <t>YD21DirectG</t>
  </si>
  <si>
    <t>YD21RegularG</t>
  </si>
  <si>
    <t>YD14DirectG</t>
  </si>
  <si>
    <t>YD14RegularG</t>
  </si>
  <si>
    <t>YDN4DirectG</t>
  </si>
  <si>
    <t>YDN4RegularG</t>
  </si>
  <si>
    <t>YDT5DirectD</t>
  </si>
  <si>
    <t>YDT5DirectG</t>
  </si>
  <si>
    <t>YDT5DirectMD</t>
  </si>
  <si>
    <t>YDT5RegularD</t>
  </si>
  <si>
    <t>YDT5RegularG</t>
  </si>
  <si>
    <t>YDT5RegularMD</t>
  </si>
  <si>
    <t>YDR8DirectD</t>
  </si>
  <si>
    <t>YDR8DirectG</t>
  </si>
  <si>
    <t>YDR8DirectMD</t>
  </si>
  <si>
    <t>YDR8DirectQD</t>
  </si>
  <si>
    <t>YDR8RegularD</t>
  </si>
  <si>
    <t>YDR8RegularG</t>
  </si>
  <si>
    <t>YDR8RegularMD</t>
  </si>
  <si>
    <t>YDR8RegularQD</t>
  </si>
  <si>
    <t>YDT1DirectD</t>
  </si>
  <si>
    <t>YDT1DirectG</t>
  </si>
  <si>
    <t>YDT1RegularD</t>
  </si>
  <si>
    <t>YDT1RegularG</t>
  </si>
  <si>
    <t>YDX6DirectD</t>
  </si>
  <si>
    <t>YDX6DirectG</t>
  </si>
  <si>
    <t>YDX6RegularD</t>
  </si>
  <si>
    <t>YDX6RegularG</t>
  </si>
  <si>
    <t>YDX7DirectD</t>
  </si>
  <si>
    <t>YDX7DirectG</t>
  </si>
  <si>
    <t>YDX7RegularD</t>
  </si>
  <si>
    <t>YDX7RegularG</t>
  </si>
  <si>
    <t>YDQ0DirectD</t>
  </si>
  <si>
    <t>YDQ0DirectG</t>
  </si>
  <si>
    <t>YDQ0RegularD</t>
  </si>
  <si>
    <t>YDQ0RegularG</t>
  </si>
  <si>
    <t>YDF9DirectD</t>
  </si>
  <si>
    <t>YDF9DirectG</t>
  </si>
  <si>
    <t>YDF9RegularD</t>
  </si>
  <si>
    <t>YDF9RegularG</t>
  </si>
  <si>
    <t>YD0ZDirectD</t>
  </si>
  <si>
    <t>YD0ZDirectG</t>
  </si>
  <si>
    <t>YD0ZRegularD</t>
  </si>
  <si>
    <t>YD0ZRegularG</t>
  </si>
  <si>
    <t>YD59DirectD</t>
  </si>
  <si>
    <t>YD59DirectG</t>
  </si>
  <si>
    <t>YD59RegularD</t>
  </si>
  <si>
    <t>YD59RegularG</t>
  </si>
  <si>
    <t>YD33DirectD</t>
  </si>
  <si>
    <t>YD33DirectG</t>
  </si>
  <si>
    <t>YD33RegularD</t>
  </si>
  <si>
    <t>YD33RegularG</t>
  </si>
  <si>
    <t>YD60DirectD</t>
  </si>
  <si>
    <t>YD60DirectG</t>
  </si>
  <si>
    <t>YD60RegularD</t>
  </si>
  <si>
    <t>YD60RegularG</t>
  </si>
  <si>
    <t>YDT2DirectD</t>
  </si>
  <si>
    <t>YDT2DirectG</t>
  </si>
  <si>
    <t>YDT2RegularD</t>
  </si>
  <si>
    <t>YDT2RegularG</t>
  </si>
  <si>
    <t>YDT8DirectD</t>
  </si>
  <si>
    <t>YDT8DirectG</t>
  </si>
  <si>
    <t>YDT8RegularD</t>
  </si>
  <si>
    <t>YDT8RegularG</t>
  </si>
  <si>
    <t>YDT3DirectD</t>
  </si>
  <si>
    <t>YDT3DirectQD</t>
  </si>
  <si>
    <t>YDT3DirectG</t>
  </si>
  <si>
    <t>YDT3RegularD</t>
  </si>
  <si>
    <t>YDT3RegularQD</t>
  </si>
  <si>
    <t>YDT3RegularG</t>
  </si>
  <si>
    <t>YDT4DirectD</t>
  </si>
  <si>
    <t>YDT4DirectQD</t>
  </si>
  <si>
    <t>YDT4DirectG</t>
  </si>
  <si>
    <t>YDT4RegularD</t>
  </si>
  <si>
    <t>YDT4RegularQD</t>
  </si>
  <si>
    <t>YDT4RegularG</t>
  </si>
  <si>
    <t>YDT6DirectD</t>
  </si>
  <si>
    <t>YDT6DirectQD</t>
  </si>
  <si>
    <t>YDT6DirectG</t>
  </si>
  <si>
    <t>YDT6RegularD</t>
  </si>
  <si>
    <t>YDT6RegularQD</t>
  </si>
  <si>
    <t>YDT6RegularG</t>
  </si>
  <si>
    <t>YDT7DirectG</t>
  </si>
  <si>
    <t>YDT7RegularD</t>
  </si>
  <si>
    <t>YDT7RegularQD</t>
  </si>
  <si>
    <t>YDT7RegularG</t>
  </si>
  <si>
    <t>YDT9DirectD</t>
  </si>
  <si>
    <t>YDT9DirectQD</t>
  </si>
  <si>
    <t>YDT9DirectG</t>
  </si>
  <si>
    <t>YDT9RegularD</t>
  </si>
  <si>
    <t>YDT9RegularQD</t>
  </si>
  <si>
    <t>YDT9RegularG</t>
  </si>
  <si>
    <t>YDU3DirectD</t>
  </si>
  <si>
    <t>YDU3DirectG</t>
  </si>
  <si>
    <t>YDU3RegularD</t>
  </si>
  <si>
    <t>YDU3RegularQD</t>
  </si>
  <si>
    <t>YDU3RegularG</t>
  </si>
  <si>
    <t>YDU4DirectQD</t>
  </si>
  <si>
    <t>YDU4DirectG</t>
  </si>
  <si>
    <t>YDU4RegularD</t>
  </si>
  <si>
    <t>YDU4RegularQD</t>
  </si>
  <si>
    <t>YDU4RegularG</t>
  </si>
  <si>
    <t>YDU6DirectQD</t>
  </si>
  <si>
    <t>YDU6DirectG</t>
  </si>
  <si>
    <t>YDU6RegularD</t>
  </si>
  <si>
    <t>YDU6RegularQD</t>
  </si>
  <si>
    <t>YDU6RegularG</t>
  </si>
  <si>
    <t>YDU7DirectD</t>
  </si>
  <si>
    <t>YDU7DirectG</t>
  </si>
  <si>
    <t>YDU7RegularD</t>
  </si>
  <si>
    <t>YDU7RegularQD</t>
  </si>
  <si>
    <t>YDU7RegularG</t>
  </si>
  <si>
    <t>YDV3DirectD</t>
  </si>
  <si>
    <t>YDV3DirectG</t>
  </si>
  <si>
    <t>YDV3RegularD</t>
  </si>
  <si>
    <t>YDV3RegularG</t>
  </si>
  <si>
    <t>YDV4DirectG</t>
  </si>
  <si>
    <t>YDV4RegularD</t>
  </si>
  <si>
    <t>YDV4RegularQD</t>
  </si>
  <si>
    <t>YDV4RegularG</t>
  </si>
  <si>
    <t>YDV6DirectG</t>
  </si>
  <si>
    <t>YDV6RegularD</t>
  </si>
  <si>
    <t>YDV6RegularQD</t>
  </si>
  <si>
    <t>YDV6RegularG</t>
  </si>
  <si>
    <t>YDV7DirectD</t>
  </si>
  <si>
    <t>YDV7DirectG</t>
  </si>
  <si>
    <t>YDV7RegularD</t>
  </si>
  <si>
    <t>YDV7RegularQD</t>
  </si>
  <si>
    <t>YDV7RegularG</t>
  </si>
  <si>
    <t>YDV8DirectQD</t>
  </si>
  <si>
    <t>YDV8DirectG</t>
  </si>
  <si>
    <t>YDV8RegularD</t>
  </si>
  <si>
    <t>YDV8RegularQD</t>
  </si>
  <si>
    <t>YDV8RegularG</t>
  </si>
  <si>
    <t>YDV9DirectD</t>
  </si>
  <si>
    <t>YDV9DirectG</t>
  </si>
  <si>
    <t>YDV9RegularD</t>
  </si>
  <si>
    <t>YDV9RegularQD</t>
  </si>
  <si>
    <t>YDV9RegularG</t>
  </si>
  <si>
    <t>YDW1DirectG</t>
  </si>
  <si>
    <t>YDW1RegularD</t>
  </si>
  <si>
    <t>YDW1RegularG</t>
  </si>
  <si>
    <t>YDW3DirectQD</t>
  </si>
  <si>
    <t>YDW3DirectG</t>
  </si>
  <si>
    <t>YDW3RegularD</t>
  </si>
  <si>
    <t>YDW3RegularQD</t>
  </si>
  <si>
    <t>YDW3RegularG</t>
  </si>
  <si>
    <t>YDW5DirectD</t>
  </si>
  <si>
    <t>YDW5DirectQD</t>
  </si>
  <si>
    <t>YDW5DirectG</t>
  </si>
  <si>
    <t>YDW5RegularD</t>
  </si>
  <si>
    <t>YDW5RegularQD</t>
  </si>
  <si>
    <t>YDW5RegularG</t>
  </si>
  <si>
    <t>YDW7DirectD</t>
  </si>
  <si>
    <t>YDW7DirectQD</t>
  </si>
  <si>
    <t>YDW7DirectG</t>
  </si>
  <si>
    <t>YDW7RegularQD</t>
  </si>
  <si>
    <t>YDW7RegularG</t>
  </si>
  <si>
    <t>YDX5DirectD</t>
  </si>
  <si>
    <t>YDX5DirectQD</t>
  </si>
  <si>
    <t>YDX5DirectG</t>
  </si>
  <si>
    <t>YDX5RegularD</t>
  </si>
  <si>
    <t>YDX5RegularQD</t>
  </si>
  <si>
    <t>YDX5RegularG</t>
  </si>
  <si>
    <t>YDX8DirectD</t>
  </si>
  <si>
    <t>YDX8DirectG</t>
  </si>
  <si>
    <t>YDX8RegularD</t>
  </si>
  <si>
    <t>YDX8RegularQD</t>
  </si>
  <si>
    <t>YDX8RegularG</t>
  </si>
  <si>
    <t>YDQ5DirectD</t>
  </si>
  <si>
    <t>YDQ5DirectG</t>
  </si>
  <si>
    <t>YDQ5RegularD</t>
  </si>
  <si>
    <t>YDQ5RegularG</t>
  </si>
  <si>
    <t>INF740KA1AH2</t>
  </si>
  <si>
    <t>INF740KA1AG4</t>
  </si>
  <si>
    <t>INF740KA1AF6</t>
  </si>
  <si>
    <t>INF740KA1AE9</t>
  </si>
  <si>
    <t>INF740KA1AD1</t>
  </si>
  <si>
    <t>INF740KA1AZ4</t>
  </si>
  <si>
    <t>INF740KA1AY7</t>
  </si>
  <si>
    <t>INF740KA1AX9</t>
  </si>
  <si>
    <t>INF740KA1AV3</t>
  </si>
  <si>
    <t>INF740KA1BY5</t>
  </si>
  <si>
    <t>INF740KA1BX7</t>
  </si>
  <si>
    <t>INF740KA1BW9</t>
  </si>
  <si>
    <t>INF740KA1BV1</t>
  </si>
  <si>
    <t>INF740KA1BU3</t>
  </si>
  <si>
    <t>INF740KA1BT5</t>
  </si>
  <si>
    <t>INF740KA1CE5</t>
  </si>
  <si>
    <t>INF740KA1CD7</t>
  </si>
  <si>
    <t>INF740KA1CC9</t>
  </si>
  <si>
    <t>INF740KA1CB1</t>
  </si>
  <si>
    <t>INF740KA1CA3</t>
  </si>
  <si>
    <t>INF740KA1BZ2</t>
  </si>
  <si>
    <t>INF740KA1AB5</t>
  </si>
  <si>
    <t>INF740KA1AA7</t>
  </si>
  <si>
    <t>INF740KA1991</t>
  </si>
  <si>
    <t>INF740KA1CK2</t>
  </si>
  <si>
    <t>INF740KA1CJ4</t>
  </si>
  <si>
    <t>INF740KA1CI6</t>
  </si>
  <si>
    <t>INF740KA1CH8</t>
  </si>
  <si>
    <t>INF740KA1CG0</t>
  </si>
  <si>
    <t>INF740KA1CF2</t>
  </si>
  <si>
    <t>INF740K01PJ0</t>
  </si>
  <si>
    <t>INF740K01PK8</t>
  </si>
  <si>
    <t>INF740K01PI2</t>
  </si>
  <si>
    <t>INF740K01011</t>
  </si>
  <si>
    <t>INF740K01029</t>
  </si>
  <si>
    <t>INF740K01037</t>
  </si>
  <si>
    <t>INF740K01PS1</t>
  </si>
  <si>
    <t>INF740K01PT9</t>
  </si>
  <si>
    <t>INF740K01PR3</t>
  </si>
  <si>
    <t>INF740K01227</t>
  </si>
  <si>
    <t>INF740K01235</t>
  </si>
  <si>
    <t>INF740K01243</t>
  </si>
  <si>
    <t>INF740K01PM4</t>
  </si>
  <si>
    <t>INF740K01PN2</t>
  </si>
  <si>
    <t>INF740K01PL6</t>
  </si>
  <si>
    <t>INF740K01078</t>
  </si>
  <si>
    <t>INF740K01086</t>
  </si>
  <si>
    <t>INF740K01094</t>
  </si>
  <si>
    <t>INF740K01PY9</t>
  </si>
  <si>
    <t>INF740K01PZ6</t>
  </si>
  <si>
    <t>INF740K01PX1</t>
  </si>
  <si>
    <t>INF740K01102</t>
  </si>
  <si>
    <t>INF740K01110</t>
  </si>
  <si>
    <t>INF740K01128</t>
  </si>
  <si>
    <t>INF740K01QE9</t>
  </si>
  <si>
    <t>INF740K01QF6</t>
  </si>
  <si>
    <t>INF740K01QD1</t>
  </si>
  <si>
    <t>INF740K01805</t>
  </si>
  <si>
    <t>INF740K01AM6</t>
  </si>
  <si>
    <t>INF740K01797</t>
  </si>
  <si>
    <t>INF740K01OC8</t>
  </si>
  <si>
    <t>INF740K01OD6</t>
  </si>
  <si>
    <t>INF740K01OB0</t>
  </si>
  <si>
    <t>INF740K01540</t>
  </si>
  <si>
    <t>INF740K01AC7</t>
  </si>
  <si>
    <t>INF740K01532</t>
  </si>
  <si>
    <t>INF740KA1LH9</t>
  </si>
  <si>
    <t>INF740KA1LI7</t>
  </si>
  <si>
    <t>INF740KA1LG1</t>
  </si>
  <si>
    <t>INF740KA1LE6</t>
  </si>
  <si>
    <t>INF740KA1LF3</t>
  </si>
  <si>
    <t>INF740KA1LD8</t>
  </si>
  <si>
    <t>INF740K01PV5</t>
  </si>
  <si>
    <t>INF740K01PW3</t>
  </si>
  <si>
    <t>INF740K01PU7</t>
  </si>
  <si>
    <t>INF740K01136</t>
  </si>
  <si>
    <t>INF740K01144</t>
  </si>
  <si>
    <t>INF740K01151</t>
  </si>
  <si>
    <t>INF740K01QB5</t>
  </si>
  <si>
    <t>INF740K01QC3</t>
  </si>
  <si>
    <t>INF740K01QA7</t>
  </si>
  <si>
    <t>INF740K01060</t>
  </si>
  <si>
    <t>INF740K01045</t>
  </si>
  <si>
    <t>INF740K01052</t>
  </si>
  <si>
    <t>INF740KA1NR4</t>
  </si>
  <si>
    <t>INF740KA1NS2</t>
  </si>
  <si>
    <t>INF740KA1NQ6</t>
  </si>
  <si>
    <t>INF740KA1NO1</t>
  </si>
  <si>
    <t>INF740KA1NP8</t>
  </si>
  <si>
    <t>INF740KA1NN3</t>
  </si>
  <si>
    <t>INF740K01OL9</t>
  </si>
  <si>
    <t>INF740K01OM7</t>
  </si>
  <si>
    <t>INF740K01OK1</t>
  </si>
  <si>
    <t>INF740K01169</t>
  </si>
  <si>
    <t>INF740K01177</t>
  </si>
  <si>
    <t>INF740K01185</t>
  </si>
  <si>
    <t>INF740KA1OR2</t>
  </si>
  <si>
    <t>INF740KA1MC8</t>
  </si>
  <si>
    <t>INF740KA1OS0</t>
  </si>
  <si>
    <t>INF740KA1OT8</t>
  </si>
  <si>
    <t>INF740KA1OU6</t>
  </si>
  <si>
    <t>INF740KA1MB0</t>
  </si>
  <si>
    <t>INF740KA1OV4</t>
  </si>
  <si>
    <t>INF740KA1OW2</t>
  </si>
  <si>
    <t>INF740KA1OB6</t>
  </si>
  <si>
    <t>INF740K01QL4</t>
  </si>
  <si>
    <t>INF740KA1OC4</t>
  </si>
  <si>
    <t>INF740KA1OD2</t>
  </si>
  <si>
    <t>INF740K01FK9</t>
  </si>
  <si>
    <t>INF740KA1OE0</t>
  </si>
  <si>
    <t>INF740KA1NT0</t>
  </si>
  <si>
    <t>INF740K01OQ8</t>
  </si>
  <si>
    <t>INF740K01OR6</t>
  </si>
  <si>
    <t>INF740K01ON5</t>
  </si>
  <si>
    <t>INF740K01OO3</t>
  </si>
  <si>
    <t>INF740K01OP0</t>
  </si>
  <si>
    <t>INF740KA1NU8</t>
  </si>
  <si>
    <t>INF740KA1NV6</t>
  </si>
  <si>
    <t>INF740KA1NW4</t>
  </si>
  <si>
    <t>INF740K01MK5</t>
  </si>
  <si>
    <t>INF740K01QQ3</t>
  </si>
  <si>
    <t>INF740K01QS9</t>
  </si>
  <si>
    <t>INF740K01QR1</t>
  </si>
  <si>
    <t>INF740KA1OL5</t>
  </si>
  <si>
    <t>INF740K013Q1</t>
  </si>
  <si>
    <t>INF740K014Q9</t>
  </si>
  <si>
    <t>INF740K015Q6</t>
  </si>
  <si>
    <t>INF740K016Q4</t>
  </si>
  <si>
    <t>INF740K017Q2</t>
  </si>
  <si>
    <t>INF740KA1OM3</t>
  </si>
  <si>
    <t>INF740KA1ON1</t>
  </si>
  <si>
    <t>INF740KA1OO9</t>
  </si>
  <si>
    <t>INF740K018P2</t>
  </si>
  <si>
    <t>INF740K019P0</t>
  </si>
  <si>
    <t>INF740K010Q7</t>
  </si>
  <si>
    <t>INF740K011Q5</t>
  </si>
  <si>
    <t>INF740K012Q3</t>
  </si>
  <si>
    <t>INF740KA1OP6</t>
  </si>
  <si>
    <t>INF740KA1OQ4</t>
  </si>
  <si>
    <t>INF740KA1PB3</t>
  </si>
  <si>
    <t>INF740K01NV0</t>
  </si>
  <si>
    <t>INF740K01NX6</t>
  </si>
  <si>
    <t>INF740K01NU2</t>
  </si>
  <si>
    <t>INF740K01NT4</t>
  </si>
  <si>
    <t>INF740K01NW8</t>
  </si>
  <si>
    <t>INF740KA1PC1</t>
  </si>
  <si>
    <t>INF740K01706</t>
  </si>
  <si>
    <t>INF740K01AJ2</t>
  </si>
  <si>
    <t>INF740K01714</t>
  </si>
  <si>
    <t>INF740K01722</t>
  </si>
  <si>
    <t>INF740K01AK0</t>
  </si>
  <si>
    <t>INF740K01NK3</t>
  </si>
  <si>
    <t>INF740K01NN7</t>
  </si>
  <si>
    <t>INF740K01NJ5</t>
  </si>
  <si>
    <t>INF740K01NL1</t>
  </si>
  <si>
    <t>INF740K01NM9</t>
  </si>
  <si>
    <t>INF740KA1PD9</t>
  </si>
  <si>
    <t>INF740KA1PE7</t>
  </si>
  <si>
    <t>INF740K01664</t>
  </si>
  <si>
    <t>INF740K01AG8</t>
  </si>
  <si>
    <t>INF740K01649</t>
  </si>
  <si>
    <t>INF740K01AF0</t>
  </si>
  <si>
    <t>INF740K01656</t>
  </si>
  <si>
    <t>INF740KA1PF4</t>
  </si>
  <si>
    <t>INF740K01NB2</t>
  </si>
  <si>
    <t>INF740K01ND8</t>
  </si>
  <si>
    <t>INF740K01MZ3</t>
  </si>
  <si>
    <t>INF740K01NA4</t>
  </si>
  <si>
    <t>INF740K01NC0</t>
  </si>
  <si>
    <t>INF740K01565</t>
  </si>
  <si>
    <t>INF740K01995</t>
  </si>
  <si>
    <t>INF740K01557</t>
  </si>
  <si>
    <t>INF740K01573</t>
  </si>
  <si>
    <t>INF740K01AA1</t>
  </si>
  <si>
    <t>INF740KA1OX0</t>
  </si>
  <si>
    <t>INF740K01QI0</t>
  </si>
  <si>
    <t>INF740K01QK6</t>
  </si>
  <si>
    <t>INF740K01QG4</t>
  </si>
  <si>
    <t>INF740K01QH2</t>
  </si>
  <si>
    <t>INF740K01QJ8</t>
  </si>
  <si>
    <t>INF740KA1OY8</t>
  </si>
  <si>
    <t>INF740KA1OZ5</t>
  </si>
  <si>
    <t>INF740KA1PA5</t>
  </si>
  <si>
    <t>INF740K01GO9</t>
  </si>
  <si>
    <t>INF740K01GN1</t>
  </si>
  <si>
    <t>INF740K01GK7</t>
  </si>
  <si>
    <t>INF740K01GM3</t>
  </si>
  <si>
    <t>INF740K01GL5</t>
  </si>
  <si>
    <t>INF740KA1KF5</t>
  </si>
  <si>
    <t>INF740KA1KG3</t>
  </si>
  <si>
    <t>INF740KA1KE8</t>
  </si>
  <si>
    <t>INF740KA1KH1</t>
  </si>
  <si>
    <t>INF740KA1KI9</t>
  </si>
  <si>
    <t>INF740KA1KJ7</t>
  </si>
  <si>
    <t>INF740KA1KK5</t>
  </si>
  <si>
    <t>INF740KA1JY8</t>
  </si>
  <si>
    <t>INF740KA1JZ5</t>
  </si>
  <si>
    <t>INF740KA1JX0</t>
  </si>
  <si>
    <t>INF740KA1KA6</t>
  </si>
  <si>
    <t>INF740KA1KB4</t>
  </si>
  <si>
    <t>INF740KA1KC2</t>
  </si>
  <si>
    <t>INF740KA1KD0</t>
  </si>
  <si>
    <t>INF740KA1NX2</t>
  </si>
  <si>
    <t>INF740K01OT2</t>
  </si>
  <si>
    <t>INF740K01OU0</t>
  </si>
  <si>
    <t>INF740K01OS4</t>
  </si>
  <si>
    <t>INF740K01OV8</t>
  </si>
  <si>
    <t>INF740K01OW6</t>
  </si>
  <si>
    <t>INF740K01OX4</t>
  </si>
  <si>
    <t>INF740K01OY2</t>
  </si>
  <si>
    <t>INF740KA1NY0</t>
  </si>
  <si>
    <t>INF740KA1NZ7</t>
  </si>
  <si>
    <t>INF740K01JW6</t>
  </si>
  <si>
    <t>INF740K01JV8</t>
  </si>
  <si>
    <t>INF740K01JY2</t>
  </si>
  <si>
    <t>INF740K01JX4</t>
  </si>
  <si>
    <t>INF740KA1OA8</t>
  </si>
  <si>
    <t>INF740K01581</t>
  </si>
  <si>
    <t>INF740K01AB9</t>
  </si>
  <si>
    <t>INF740K01599</t>
  </si>
  <si>
    <t>INF740KA1OF7</t>
  </si>
  <si>
    <t>INF740K01A18</t>
  </si>
  <si>
    <t>INF740K01A26</t>
  </si>
  <si>
    <t>INF740K01ZW2</t>
  </si>
  <si>
    <t>INF740K01ZX0</t>
  </si>
  <si>
    <t>INF740K01ZY8</t>
  </si>
  <si>
    <t>INF740K01ZZ5</t>
  </si>
  <si>
    <t>INF740K01A00</t>
  </si>
  <si>
    <t>INF740KA1OG5</t>
  </si>
  <si>
    <t>INF740KA1OH3</t>
  </si>
  <si>
    <t>INF740KA1OI1</t>
  </si>
  <si>
    <t>INF740K01ZU6</t>
  </si>
  <si>
    <t>INF740K01ZV4</t>
  </si>
  <si>
    <t>INF740K01ZP6</t>
  </si>
  <si>
    <t>INF740K01ZQ4</t>
  </si>
  <si>
    <t>INF740K01ZR2</t>
  </si>
  <si>
    <t>INF740K01ZS0</t>
  </si>
  <si>
    <t>INF740K01ZT8</t>
  </si>
  <si>
    <t>INF740KA1OJ9</t>
  </si>
  <si>
    <t>INF740KA1OK7</t>
  </si>
  <si>
    <t>INF740K01NG1</t>
  </si>
  <si>
    <t>INF740K01NI7</t>
  </si>
  <si>
    <t>INF740K01NF3</t>
  </si>
  <si>
    <t>INF740K01NE6</t>
  </si>
  <si>
    <t>INF740K01NH9</t>
  </si>
  <si>
    <t>INF740K01607</t>
  </si>
  <si>
    <t>INF740K01AD5</t>
  </si>
  <si>
    <t>INF740K01615</t>
  </si>
  <si>
    <t>INF740K01623</t>
  </si>
  <si>
    <t>INF740K01AE3</t>
  </si>
  <si>
    <t>INF740K010J2</t>
  </si>
  <si>
    <t>INF740K011J0</t>
  </si>
  <si>
    <t>INF740K019I5</t>
  </si>
  <si>
    <t>INF740K012J8</t>
  </si>
  <si>
    <t>INF740K013J6</t>
  </si>
  <si>
    <t>INF740K014J4</t>
  </si>
  <si>
    <t>INF740K015J1</t>
  </si>
  <si>
    <t>INF740K013I8</t>
  </si>
  <si>
    <t>INF740K014I6</t>
  </si>
  <si>
    <t>INF740K012I0</t>
  </si>
  <si>
    <t>INF740K015I3</t>
  </si>
  <si>
    <t>INF740K016I1</t>
  </si>
  <si>
    <t>INF740K017I9</t>
  </si>
  <si>
    <t>INF740K018I7</t>
  </si>
  <si>
    <t>INF740K01NO5</t>
  </si>
  <si>
    <t>INF740K01NP2</t>
  </si>
  <si>
    <t>INF740K01NR8</t>
  </si>
  <si>
    <t>INF740K01NQ0</t>
  </si>
  <si>
    <t>INF740K01NS6</t>
  </si>
  <si>
    <t>INF740K01458</t>
  </si>
  <si>
    <t>INF740K01466</t>
  </si>
  <si>
    <t>INF740K01474</t>
  </si>
  <si>
    <t>INF740K01482</t>
  </si>
  <si>
    <t>INF740K01441</t>
  </si>
  <si>
    <t>INF740K01NZ1</t>
  </si>
  <si>
    <t>INF740K01OA2</t>
  </si>
  <si>
    <t>INF740K01NY4</t>
  </si>
  <si>
    <t>INF740K01318</t>
  </si>
  <si>
    <t>INF740K01326</t>
  </si>
  <si>
    <t>INF740K01334</t>
  </si>
  <si>
    <t>INF740K01K81</t>
  </si>
  <si>
    <t>INF740K01K99</t>
  </si>
  <si>
    <t>INF740K01L07</t>
  </si>
  <si>
    <t>INF740K01K57</t>
  </si>
  <si>
    <t>INF740K01K65</t>
  </si>
  <si>
    <t>INF740K01K73</t>
  </si>
  <si>
    <t>INF740KA1DO2</t>
  </si>
  <si>
    <t>INF740KA1DP9</t>
  </si>
  <si>
    <t>INF740KA1DN4</t>
  </si>
  <si>
    <t>INF740KA1DQ7</t>
  </si>
  <si>
    <t>INF740KA1DR5</t>
  </si>
  <si>
    <t>INF740KA1DJ2</t>
  </si>
  <si>
    <t>INF740KA1DK0</t>
  </si>
  <si>
    <t>INF740KA1DI4</t>
  </si>
  <si>
    <t>INF740KA1DL8</t>
  </si>
  <si>
    <t>INF740KA1DM6</t>
  </si>
  <si>
    <t>INF740KA1512</t>
  </si>
  <si>
    <t>INF740KA1520</t>
  </si>
  <si>
    <t>INF740KA1504</t>
  </si>
  <si>
    <t>INF740KA1538</t>
  </si>
  <si>
    <t>INF740KA1546</t>
  </si>
  <si>
    <t>INF740KA1553</t>
  </si>
  <si>
    <t>INF740KA1561</t>
  </si>
  <si>
    <t>INF740KA1447</t>
  </si>
  <si>
    <t>INF740KA1454</t>
  </si>
  <si>
    <t>INF740KA1439</t>
  </si>
  <si>
    <t>INF740KA1462</t>
  </si>
  <si>
    <t>INF740KA1470</t>
  </si>
  <si>
    <t>INF740KA1488</t>
  </si>
  <si>
    <t>INF740KA1496</t>
  </si>
  <si>
    <t>INF740KA1CS5</t>
  </si>
  <si>
    <t>INF740KA1CT3</t>
  </si>
  <si>
    <t>INF740KA1CR7</t>
  </si>
  <si>
    <t>INF740KA1CP1</t>
  </si>
  <si>
    <t>INF740KA1CQ9</t>
  </si>
  <si>
    <t>INF740KA1CO4</t>
  </si>
  <si>
    <t>INF740KA1MN5</t>
  </si>
  <si>
    <t>INF740KA1MO3</t>
  </si>
  <si>
    <t>INF740KA1MM7</t>
  </si>
  <si>
    <t>INF740KA1MK1</t>
  </si>
  <si>
    <t>INF740KA1ML9</t>
  </si>
  <si>
    <t>INF740KA1MJ3</t>
  </si>
  <si>
    <t>INF740KA1MH7</t>
  </si>
  <si>
    <t>INF740KA1MI5</t>
  </si>
  <si>
    <t>INF740KA1MG9</t>
  </si>
  <si>
    <t>INF740KA1ME4</t>
  </si>
  <si>
    <t>INF740KA1MF1</t>
  </si>
  <si>
    <t>INF740KA1MD6</t>
  </si>
  <si>
    <t>INF740KA1EU7</t>
  </si>
  <si>
    <t>INF740K01Z68</t>
  </si>
  <si>
    <t>INF740K01Z76</t>
  </si>
  <si>
    <t>INF740K01Z50</t>
  </si>
  <si>
    <t>INF740K01Z35</t>
  </si>
  <si>
    <t>INF740K01Z43</t>
  </si>
  <si>
    <t>INF740K01Z27</t>
  </si>
  <si>
    <t>INF740K01OI5</t>
  </si>
  <si>
    <t>INF740K01OJ3</t>
  </si>
  <si>
    <t>INF740K01OH7</t>
  </si>
  <si>
    <t>INF740K01LQ4</t>
  </si>
  <si>
    <t>INF740K01LP6</t>
  </si>
  <si>
    <t>INF740K01OF1</t>
  </si>
  <si>
    <t>INF740K01OG9</t>
  </si>
  <si>
    <t>INF740K01OE4</t>
  </si>
  <si>
    <t>INF740K01EL0</t>
  </si>
  <si>
    <t>INF740K01EK2</t>
  </si>
  <si>
    <t>INF740K01PD3</t>
  </si>
  <si>
    <t>INF740K01PE1</t>
  </si>
  <si>
    <t>INF740K01PC5</t>
  </si>
  <si>
    <t>INF740K01292</t>
  </si>
  <si>
    <t>INF740K01300</t>
  </si>
  <si>
    <t>INF740K01284</t>
  </si>
  <si>
    <t>INF740K01PA9</t>
  </si>
  <si>
    <t>INF740K01PB7</t>
  </si>
  <si>
    <t>INF740K01OZ9</t>
  </si>
  <si>
    <t>INF740K01268</t>
  </si>
  <si>
    <t>INF740K01276</t>
  </si>
  <si>
    <t>INF740K01250</t>
  </si>
  <si>
    <t>INF740K01PG6</t>
  </si>
  <si>
    <t>INF740K01PH4</t>
  </si>
  <si>
    <t>INF740K01PF8</t>
  </si>
  <si>
    <t>INF740K01748</t>
  </si>
  <si>
    <t>INF740K01AL8</t>
  </si>
  <si>
    <t>INF740K01730</t>
  </si>
  <si>
    <t>INF740KA1CX5</t>
  </si>
  <si>
    <t>INF740KA1CW7</t>
  </si>
  <si>
    <t>INF740KA1CV9</t>
  </si>
  <si>
    <t>INF740KA1CU1</t>
  </si>
  <si>
    <t>INF740KA1EN2</t>
  </si>
  <si>
    <t>INF740KA1EM4</t>
  </si>
  <si>
    <t>INF740KA1EL6</t>
  </si>
  <si>
    <t>INF740KA1EK8</t>
  </si>
  <si>
    <t>INF740KA1DG8</t>
  </si>
  <si>
    <t>INF740KA1DH6</t>
  </si>
  <si>
    <t>INF740KA1DF0</t>
  </si>
  <si>
    <t>INF740KA1DD5</t>
  </si>
  <si>
    <t>INF740KA1DE3</t>
  </si>
  <si>
    <t>INF740KA1DC7</t>
  </si>
  <si>
    <t>INF740KA1DW5</t>
  </si>
  <si>
    <t>INF740KA1DX3</t>
  </si>
  <si>
    <t>INF740KA1DV7</t>
  </si>
  <si>
    <t>INF740KA1DT1</t>
  </si>
  <si>
    <t>INF740KA1DU9</t>
  </si>
  <si>
    <t>INF740KA1DS3</t>
  </si>
  <si>
    <t>INF740KA1EC5</t>
  </si>
  <si>
    <t>INF740KA1ED3</t>
  </si>
  <si>
    <t>INF740KA1EB7</t>
  </si>
  <si>
    <t>INF740KA1DZ8</t>
  </si>
  <si>
    <t>INF740KA1EA9</t>
  </si>
  <si>
    <t>INF740KA1DY1</t>
  </si>
  <si>
    <t>INF740KA1EH4</t>
  </si>
  <si>
    <t>INF740KA1EF8</t>
  </si>
  <si>
    <t>INF740KA1EG6</t>
  </si>
  <si>
    <t>INF740KA1EE1</t>
  </si>
  <si>
    <t>INF740KA1ES1</t>
  </si>
  <si>
    <t>INF740KA1ET9</t>
  </si>
  <si>
    <t>INF740KA1ER3</t>
  </si>
  <si>
    <t>INF740KA1EP7</t>
  </si>
  <si>
    <t>INF740KA1EQ5</t>
  </si>
  <si>
    <t>INF740KA1EO0</t>
  </si>
  <si>
    <t>INF740KA1FF5</t>
  </si>
  <si>
    <t>INF740KA1FE8</t>
  </si>
  <si>
    <t>INF740KA1FC2</t>
  </si>
  <si>
    <t>INF740KA1FD0</t>
  </si>
  <si>
    <t>INF740KA1FB4</t>
  </si>
  <si>
    <t>INF740KA1FM1</t>
  </si>
  <si>
    <t>INF740KA1FK5</t>
  </si>
  <si>
    <t>INF740KA1FI9</t>
  </si>
  <si>
    <t>INF740KA1FJ7</t>
  </si>
  <si>
    <t>INF740KA1FH1</t>
  </si>
  <si>
    <t>INF740KA1FY6</t>
  </si>
  <si>
    <t>INF740KA1FW0</t>
  </si>
  <si>
    <t>INF740KA1FU4</t>
  </si>
  <si>
    <t>INF740KA1FV2</t>
  </si>
  <si>
    <t>INF740KA1FT6</t>
  </si>
  <si>
    <t>INF740KA1GD8</t>
  </si>
  <si>
    <t>INF740KA1GC0</t>
  </si>
  <si>
    <t>INF740KA1GA4</t>
  </si>
  <si>
    <t>INF740KA1GB2</t>
  </si>
  <si>
    <t>INF740KA1FZ3</t>
  </si>
  <si>
    <t>INF740KA1HH7</t>
  </si>
  <si>
    <t>INF740KA1HG9</t>
  </si>
  <si>
    <t>INF740KA1HE4</t>
  </si>
  <si>
    <t>INF740KA1HD6</t>
  </si>
  <si>
    <t>INF740KA1HS4</t>
  </si>
  <si>
    <t>INF740KA1HQ8</t>
  </si>
  <si>
    <t>INF740KA1HR6</t>
  </si>
  <si>
    <t>INF740KA1HP0</t>
  </si>
  <si>
    <t>INF740KA1HY2</t>
  </si>
  <si>
    <t>INF740KA1HW6</t>
  </si>
  <si>
    <t>INF740KA1HX4</t>
  </si>
  <si>
    <t>INF740KA1HV8</t>
  </si>
  <si>
    <t>INF740KA1IF9</t>
  </si>
  <si>
    <t>INF740KA1IE2</t>
  </si>
  <si>
    <t>INF740KA1IC6</t>
  </si>
  <si>
    <t>INF740KA1ID4</t>
  </si>
  <si>
    <t>INF740KA1IB8</t>
  </si>
  <si>
    <t>INF740KA1IM5</t>
  </si>
  <si>
    <t>INF740KA1IK9</t>
  </si>
  <si>
    <t>INF740KA1II3</t>
  </si>
  <si>
    <t>INF740KA1IJ1</t>
  </si>
  <si>
    <t>INF740KA1IH5</t>
  </si>
  <si>
    <t>INF740KA1IR4</t>
  </si>
  <si>
    <t>INF740KA1IQ6</t>
  </si>
  <si>
    <t>INF740KA1IO1</t>
  </si>
  <si>
    <t>INF740KA1IP8</t>
  </si>
  <si>
    <t>INF740KA1IN3</t>
  </si>
  <si>
    <t>INF740KA1IW4</t>
  </si>
  <si>
    <t>INF740KA1IU8</t>
  </si>
  <si>
    <t>INF740KA1IT0</t>
  </si>
  <si>
    <t>INF740KA1JK7</t>
  </si>
  <si>
    <t>INF740KA1JI1</t>
  </si>
  <si>
    <t>INF740KA1JG5</t>
  </si>
  <si>
    <t>INF740KA1JH3</t>
  </si>
  <si>
    <t>INF740KA1JF7</t>
  </si>
  <si>
    <t>INF740KA1JV4</t>
  </si>
  <si>
    <t>INF740KA1JW2</t>
  </si>
  <si>
    <t>INF740KA1JU6</t>
  </si>
  <si>
    <t>INF740KA1JS0</t>
  </si>
  <si>
    <t>Refer scheme portfolio</t>
  </si>
  <si>
    <t>- As on March 31, 2021</t>
  </si>
  <si>
    <t>DSP Banking &amp; PSU Debt Fund - Direct Plan - IDCW</t>
  </si>
  <si>
    <t>DSP Banking &amp; PSU Debt Fund - Direct Plan - IDCW - Daily Reinvest</t>
  </si>
  <si>
    <t>DSP Banking &amp; PSU Debt Fund - Direct Plan - IDCW - Monthly</t>
  </si>
  <si>
    <t xml:space="preserve">DSP Banking &amp; PSU Debt Fund - Direct Plan - IDCW - Quarterly </t>
  </si>
  <si>
    <t>DSP Banking &amp; PSU Debt Fund - Direct Plan - IDCW - Weekly</t>
  </si>
  <si>
    <t>DSP Banking &amp; PSU Debt Fund - Regular Plan - IDCW</t>
  </si>
  <si>
    <t>DSP Banking &amp; PSU Debt Fund - Regular Plan - IDCW - Daily Reinvest</t>
  </si>
  <si>
    <t>DSP Banking &amp; PSU Debt Fund - Regular Plan - IDCW - Monthly</t>
  </si>
  <si>
    <t xml:space="preserve">DSP Banking &amp; PSU Debt Fund - Regular Plan - IDCW - Quarterly </t>
  </si>
  <si>
    <t>DSP Banking &amp; PSU Debt Fund - Regular Plan - IDCW - Weekly</t>
  </si>
  <si>
    <t>DSP Corporate Bond Fund - Direct - IDCW</t>
  </si>
  <si>
    <t>DSP Corporate Bond Fund - Direct - IDCW - Monthly</t>
  </si>
  <si>
    <t xml:space="preserve">DSP Corporate Bond Fund - Direct - IDCW - Quarterly </t>
  </si>
  <si>
    <t>DSP Corporate Bond Fund - Regular - IDCW</t>
  </si>
  <si>
    <t>DSP Corporate Bond Fund - Regular - IDCW - Monthly</t>
  </si>
  <si>
    <t xml:space="preserve">DSP Corporate Bond Fund - Regular - IDCW - Quarterly </t>
  </si>
  <si>
    <t>DSP Credit Risk Fund - Direct Plan -  IDCW - Monthly</t>
  </si>
  <si>
    <t>DSP Credit Risk Fund - Direct Plan - IDCW</t>
  </si>
  <si>
    <t>DSP Credit Risk Fund - Direct Plan - IDCW - Daily</t>
  </si>
  <si>
    <t xml:space="preserve">DSP Credit Risk Fund - Direct Plan - IDCW - Quarterly </t>
  </si>
  <si>
    <t>DSP Credit Risk Fund - Direct Plan - IDCW - Weekly</t>
  </si>
  <si>
    <t>DSP Credit Risk Fund - Regular Plan - IDCW</t>
  </si>
  <si>
    <t>DSP Credit Risk Fund - Regular Plan - IDCW - Daily</t>
  </si>
  <si>
    <t>DSP Credit Risk Fund - Regular Plan - IDCW - Monthly</t>
  </si>
  <si>
    <t xml:space="preserve">DSP Credit Risk Fund - Regular Plan - IDCW - Quarterly </t>
  </si>
  <si>
    <t>DSP Credit Risk Fund - Regular Plan - IDCW - Weekly</t>
  </si>
  <si>
    <t>DSP Strategic Bond Fund - Direct Plan - IDCW</t>
  </si>
  <si>
    <t>DSP Strategic Bond Fund - Direct Plan - IDCW - Daily</t>
  </si>
  <si>
    <t>DSP Strategic Bond Fund - Direct Plan - IDCW - Monthly</t>
  </si>
  <si>
    <t>DSP Strategic Bond Fund - Direct Plan - IDCW - Weekly</t>
  </si>
  <si>
    <t>DSP Strategic Bond Fund - Regular Plan - IDCW</t>
  </si>
  <si>
    <t>DSP Strategic Bond Fund - Regular Plan - IDCW - Daily</t>
  </si>
  <si>
    <t>DSP Strategic Bond Fund - Regular Plan - IDCW - Monthly</t>
  </si>
  <si>
    <t>DSP Strategic Bond Fund - Regular Plan - IDCW - Weekly</t>
  </si>
  <si>
    <t>DSP Floater Fund - Direct Plan - Growth</t>
  </si>
  <si>
    <t>DSP Floater Fund - Direct Plan - IDCW</t>
  </si>
  <si>
    <t>DSP Floater Fund - Regular Plan - Growth</t>
  </si>
  <si>
    <t>DSP Floater Fund - Regular Plan - IDCW</t>
  </si>
  <si>
    <t>DSP Government Securities Fund - Direct Plan - IDCW</t>
  </si>
  <si>
    <t>DSP Government Securities Fund - Direct Plan - IDCW - Monthly</t>
  </si>
  <si>
    <t>DSP Government Securities Fund - Regular Plan - IDCW</t>
  </si>
  <si>
    <t>DSP Government Securities Fund - Regular Plan - IDCW - Monthly</t>
  </si>
  <si>
    <t>DSP 10Y G-Sec Fund - Direct Plan - IDCW</t>
  </si>
  <si>
    <t>DSP 10Y G-Sec Fund - Direct Plan - IDCW - Monthly</t>
  </si>
  <si>
    <t>DSP 10Y G-Sec Fund - Direct Plan - IDCW - Quarterly</t>
  </si>
  <si>
    <t>DSP 10Y G-Sec Fund - Regular Plan - IDCW</t>
  </si>
  <si>
    <t>DSP 10Y G-Sec Fund - Regular Plan - IDCW - Monthly</t>
  </si>
  <si>
    <t xml:space="preserve">DSP 10Y G-Sec Fund - Regular Plan - IDCW - Quarterly </t>
  </si>
  <si>
    <t>DSP Liquidity Fund - Direct Plan - IDCW - Daily</t>
  </si>
  <si>
    <t>DSP Liquidity Fund - Direct Plan - IDCW - Weekly</t>
  </si>
  <si>
    <t>DSP Liquidity Fund - Regular Plan - IDCW - Weekly</t>
  </si>
  <si>
    <t>DSP Liquidity Fund- Regular Plan - IDCW - Daily</t>
  </si>
  <si>
    <t>DSP Low Duration Fund - Direct Plan - IDCW - Daily</t>
  </si>
  <si>
    <t>DSP Low Duration Fund - Direct Plan - IDCW - Monthly</t>
  </si>
  <si>
    <t>DSP Low Duration Fund - Direct Plan - IDCW - Quarterly</t>
  </si>
  <si>
    <t>DSP Low Duration Fund - Direct Plan - IDCW - Weekly</t>
  </si>
  <si>
    <t>DSP Low Duration Fund - Regular Plan - IDCW - Daily</t>
  </si>
  <si>
    <t>DSP Low Duration Fund - Regular Plan - IDCW - Monthly</t>
  </si>
  <si>
    <t>DSP Low Duration Fund - Regular Plan - IDCW - Quarterly</t>
  </si>
  <si>
    <t>DSP Low Duration Fund - Regular Plan - IDCW - Weekly</t>
  </si>
  <si>
    <t>DSP Bond Fund - Direct Plan - IDCW</t>
  </si>
  <si>
    <t>DSP Bond Fund - Direct Plan - IDCW - Monthly</t>
  </si>
  <si>
    <t>DSP Bond Fund - IDCW</t>
  </si>
  <si>
    <t>DSP Bond Fund - IDCW - Monthly</t>
  </si>
  <si>
    <t>DSP Savings Fund - Direct Plan -  IDCW - Daily</t>
  </si>
  <si>
    <t>DSP Savings Fund - Direct Plan - IDCW</t>
  </si>
  <si>
    <t>DSP Savings Fund - Direct Plan - IDCW - Monthly</t>
  </si>
  <si>
    <t>DSP Savings Fund - Regular Plan - IDCW</t>
  </si>
  <si>
    <t>DSP Savings Fund - Regular Plan - IDCW - Daily</t>
  </si>
  <si>
    <t>DSP Savings Fund - Regular Plan - IDCW - Monthly</t>
  </si>
  <si>
    <t>DSP Overnight Fund - Direct Plan - IDCW - Daily</t>
  </si>
  <si>
    <t>DSP Overnight Fund - Direct Plan - IDCW - Weekly</t>
  </si>
  <si>
    <t>DSP Overnight Fund - Regular Plan - IDCW - Daily</t>
  </si>
  <si>
    <t>DSP Overnight Fund - Regular Plan - IDCW - Weekly</t>
  </si>
  <si>
    <t>DSP Short Term Fund - Direct Plan - IDCW</t>
  </si>
  <si>
    <t>DSP Short Term Fund - Direct Plan - IDCW - Monthly</t>
  </si>
  <si>
    <t>DSP Short Term Fund - Direct Plan - IDCW - Weekly</t>
  </si>
  <si>
    <t>DSP Short Term Fund - IDCW - Monthly</t>
  </si>
  <si>
    <t>DSP Short Term Fund - Regular Plan - IDCW</t>
  </si>
  <si>
    <t>DSP Short Term Fund - Regular Plan - Regular Plan - IDCW - Weekly</t>
  </si>
  <si>
    <t>DSP Ultra Short Fund - Direct Plan - IDCW</t>
  </si>
  <si>
    <t>DSP Ultra Short Fund - Direct Plan - IDCW - Daily</t>
  </si>
  <si>
    <t>DSP Ultra Short Fund - Direct Plan - IDCW - Monthly</t>
  </si>
  <si>
    <t>DSP Ultra Short Fund - Direct Plan - IDCW - Weekly</t>
  </si>
  <si>
    <t>DSP Ultra Short Fund - Regular Plan - IDCW - Daily Reinvest</t>
  </si>
  <si>
    <t>DSP Ultra Short Fund - Regular Plan - IDCW - Monthly</t>
  </si>
  <si>
    <t>DSP Ultra Short Fund - Regular Plan - IDCW - Payout</t>
  </si>
  <si>
    <t>DSP Ultra Short Fund - Regular Plan - IDCW - Weekly Reinvest</t>
  </si>
  <si>
    <t>DSP Tax Saver Fund - Direct Plan - IDCW</t>
  </si>
  <si>
    <t>DSP Tax Saver Fund - Regular Plan - IDCW</t>
  </si>
  <si>
    <t>DSP Flexi Cap Fund - Direct Plan - Growth</t>
  </si>
  <si>
    <t>DSP Flexi Cap Fund - Direct Plan - IDCW</t>
  </si>
  <si>
    <t>DSP Flexi Cap Fund - Regular Plan - Growth</t>
  </si>
  <si>
    <t>DSP Flexi Cap Fund - Regular Plan - IDCW</t>
  </si>
  <si>
    <t>DSP Focus Fund - Direct Plan - IDCW</t>
  </si>
  <si>
    <t>DSP Focus Fund - Regular Plan - IDCW</t>
  </si>
  <si>
    <t>DSP Equity Opportunities Fund - Direct Plan - IDCW</t>
  </si>
  <si>
    <t>DSP Equity Opportunities Fund-Regular Plan - IDCW</t>
  </si>
  <si>
    <t>DSP Top 100 Equity Fund - Direct Plan - IDCW</t>
  </si>
  <si>
    <t>DSP Top 100 Equity Fund - Regular Plan - IDCW</t>
  </si>
  <si>
    <t>DSP Midcap Fund - Direct Plan - IDCW</t>
  </si>
  <si>
    <t>DSP Midcap Fund - Regular Plan - IDCW</t>
  </si>
  <si>
    <t>DSP Healthcare Fund - Direct Plan - IDCW</t>
  </si>
  <si>
    <t>DSP Healthcare Fund - Regular Plan - IDCW</t>
  </si>
  <si>
    <t>DSP India T.I.G.E.R. Fund - Direct Plan - IDCW</t>
  </si>
  <si>
    <t>DSP India T.I.G.E.R. Fund - Regular Plan - IDCW</t>
  </si>
  <si>
    <t>DSP Natural Resources and New Energy Fund - Direct Plan - IDCW</t>
  </si>
  <si>
    <t>DSP Natural Resources And New Energy Fund - Regular Plan - IDCW</t>
  </si>
  <si>
    <t>DSP Quant Fund - Direct Plan - IDCW</t>
  </si>
  <si>
    <t>DSP Quant Fund - Regular Plan - IDCW</t>
  </si>
  <si>
    <t>DSP Small Cap Fund - Direct Plan - IDCW</t>
  </si>
  <si>
    <t>DSP Small Cap Fund - Regular - IDCW</t>
  </si>
  <si>
    <t>DSP Value Fund - Direct Plan - Growth</t>
  </si>
  <si>
    <t>DSP Value Fund - Direct Plan - IDCW</t>
  </si>
  <si>
    <t>DSP Value Fund - Regular Plan - Growth</t>
  </si>
  <si>
    <t>DSP Value Fund - Regular Plan - IDCW</t>
  </si>
  <si>
    <t>DSP Equity &amp; Bond Fund - Direct Plan - IDCW</t>
  </si>
  <si>
    <t>DSP Equity &amp; Bond Fund- Regular Plan - IDCW</t>
  </si>
  <si>
    <t>DSP Arbitrage Fund - Direct - IDCW</t>
  </si>
  <si>
    <t>DSP Arbitrage Fund - Direct - IDCW - Monthly</t>
  </si>
  <si>
    <t>DSP Arbitrage Fund - Regular - IDCW</t>
  </si>
  <si>
    <t>DSP Arbitrage Fund - Regular - IDCW - Monthly</t>
  </si>
  <si>
    <t>DSP Regular Savings Fund - Direct Plan - IDCW - Monthly</t>
  </si>
  <si>
    <t xml:space="preserve">DSP Regular Savings Fund - Direct Plan - IDCW - Quarterly </t>
  </si>
  <si>
    <t>DSP Regular Savings Fund - Regular Plan - IDCW - Monthly</t>
  </si>
  <si>
    <t xml:space="preserve">DSP Regular Savings Fund - Regular Plan - IDCW - Quarterly </t>
  </si>
  <si>
    <t>DSP Dynamic Asset Allocation Fund - Direct Plan - IDCW - Monthly</t>
  </si>
  <si>
    <t>DSP Dynamic Asset Allocation Fund - Regular Plan - IDCW - Monthly</t>
  </si>
  <si>
    <t>DSP Equity Savings Fund - Direct Plan - IDCW</t>
  </si>
  <si>
    <t>DSP Equity Savings Fund - Direct Plan - IDCW - Monthly</t>
  </si>
  <si>
    <t>DSP Equity Savings Fund - Direct Plan - IDCW - Quarterly</t>
  </si>
  <si>
    <t>DSP Equity Savings Fund - Regular Plan - IDCW</t>
  </si>
  <si>
    <t>DSP Equity Savings Fund - Regular Plan - IDCW - Monthly</t>
  </si>
  <si>
    <t>DSP Equity Savings Fund - Regular Plan - IDCW - Quarterly</t>
  </si>
  <si>
    <t>DSP Global Allocation Fund - Direct Plan - IDCW</t>
  </si>
  <si>
    <t>DSP Global Allocation Fund - Regular Plan - IDCW</t>
  </si>
  <si>
    <t>DSP US Flexible Equity Fund - Direct Plan - IDCW</t>
  </si>
  <si>
    <t>DSP US Flexible Equity Fund - Regular Plan - IDCW</t>
  </si>
  <si>
    <t>DSP World Agriculture Fund - Direct Plan - IDCW</t>
  </si>
  <si>
    <t>DSP World Agriculture Fund - Regular Plan - IDCW</t>
  </si>
  <si>
    <t>DSP World Energy Fund - Direct Plan - IDCW</t>
  </si>
  <si>
    <t>DSP World Energy Fund - Regular Plan - IDCW</t>
  </si>
  <si>
    <t>DSP World Gold Fund - Direct Plan - IDCW</t>
  </si>
  <si>
    <t>DSP World Gold Fund - Regular Plan - IDCW</t>
  </si>
  <si>
    <t>DSP World Mining Fund - Direct Plan - IDCW</t>
  </si>
  <si>
    <t>DSP World Mining Fund - Regular Plan - IDCW</t>
  </si>
  <si>
    <t>DSP Equal Nifty 50 Fund - Direct Plan - IDCW</t>
  </si>
  <si>
    <t>DSP Equal Nifty 50 Fund - Regular Plan - IDCW</t>
  </si>
  <si>
    <t>DSP Nifty 50 Index Fund - Direct Plan - IDCW</t>
  </si>
  <si>
    <t>DSP Nifty 50 Index Fund - Regular Plan - IDCW</t>
  </si>
  <si>
    <t>DSP Nifty Next 50 Index Fund - Direct Plan - IDCW</t>
  </si>
  <si>
    <t>DSP Nifty Next 50 Index Fund - Regular Plan - IDCW</t>
  </si>
  <si>
    <t>DSP Liquid ETF - IDCW - Daily Reinvest</t>
  </si>
  <si>
    <t>DSP A.C.E. Fund (Analyst's Conviction Equalized) - Series 2 - Direct Plan - IDCW - Payout</t>
  </si>
  <si>
    <t>DSP A.C.E. Fund (Analyst's Conviction Equalized) - Series 2 - Regular Plan - IDCW - Payout</t>
  </si>
  <si>
    <t>DSP FMP Series - 217 - 40M - Direct Plan - IDCW - Payout</t>
  </si>
  <si>
    <t>DSP FMP Series - 217 - 40M - Direct Plan - IDCW - Quarterly Payout</t>
  </si>
  <si>
    <t>DSP FMP Series - 217 - 40M - Regular Plan - IDCW - Payout</t>
  </si>
  <si>
    <t>DSP FMP Series - 217 - 40M - Regular Plan - IDCW - Quarterly Payout</t>
  </si>
  <si>
    <t>DSP FMP Series - 218 - 40M - Direct Plan - IDCW - Payout</t>
  </si>
  <si>
    <t>DSP FMP Series - 218 - 40M - Direct Plan - IDCW - Quarterly Payout</t>
  </si>
  <si>
    <t>DSP FMP Series - 218 - 40M - Regular Plan - IDCW - Payout</t>
  </si>
  <si>
    <t>DSP FMP Series - 218 - 40M - Regular Plan - IDCW - Quarterly Payout</t>
  </si>
  <si>
    <t>DSP FMP Series - 219 - 40M - Direct Plan - IDCW - Payout</t>
  </si>
  <si>
    <t>DSP FMP Series - 219 - 40M - Direct Plan - IDCW - Quarterly Payout</t>
  </si>
  <si>
    <t>DSP FMP Series - 219 - 40M - Regular Plan - IDCW - Payout</t>
  </si>
  <si>
    <t>DSP FMP Series - 219 - 40M - Regular Plan - IDCW - Quarterly Payout</t>
  </si>
  <si>
    <t>DSP FMP Series - 220 - 40M - Regular Plan - IDCW - Payout</t>
  </si>
  <si>
    <t>DSP FMP Series - 220 - 40M - Regular Plan - IDCW - Quarterly Payout</t>
  </si>
  <si>
    <t>DSP FMP Series - 221 - 40M - Direct Plan - IDCW - Payout</t>
  </si>
  <si>
    <t>DSP FMP Series - 221 - 40M - Direct Plan - IDCW - Quarterly Payout</t>
  </si>
  <si>
    <t>DSP FMP Series - 221 - 40M - Regular Plan - IDCW - Payout</t>
  </si>
  <si>
    <t>DSP FMP Series - 221 - 40M - Regular Plan - IDCW - Quarterly Payout</t>
  </si>
  <si>
    <t>DSP FMP Series - 223 - 39M - Direct Plan - IDCW - Payout</t>
  </si>
  <si>
    <t>DSP FMP Series - 223 - 39M - Regular Plan - IDCW - Payout</t>
  </si>
  <si>
    <t>DSP FMP Series - 223 - 39M - Regular Plan - IDCW - Quarterly Payout</t>
  </si>
  <si>
    <t>DSP FMP Series - 224 - 39M - Direct Plan - IDCW - Quarterly Payout</t>
  </si>
  <si>
    <t>DSP FMP Series - 224 - 39M - Regular Plan - IDCW - Payout</t>
  </si>
  <si>
    <t>DSP FMP Series - 224 - 39M - Regular Plan - IDCW - Quarterly Payout</t>
  </si>
  <si>
    <t>DSP FMP Series - 226 - 39M - Direct Plan - IDCW - Quarterly Payout</t>
  </si>
  <si>
    <t>DSP FMP Series - 226 - 39M - Regular Plan - IDCW - Payout</t>
  </si>
  <si>
    <t>DSP FMP Series - 226 - 39M - Regular Plan - IDCW - Quarterly Payout</t>
  </si>
  <si>
    <t>DSP FMP Series - 227 - 39M - Direct Plan - IDCW - Payout</t>
  </si>
  <si>
    <t>DSP FMP Series - 227 - 39M - Regular Plan - IDCW - Payout</t>
  </si>
  <si>
    <t>DSP FMP Series - 227 - 39M - Regular Plan - IDCW - Quarterly Payout</t>
  </si>
  <si>
    <t>DSP FMP Series - 233 - 36M - Regular Plan - IDCW - Payout</t>
  </si>
  <si>
    <t>DSP FMP Series - 233 - 36M - Regular Plan - IDCW - Quarterly Payout</t>
  </si>
  <si>
    <t>DSP FMP Series - 235 - 36M - Regular Plan - IDCW - Payout</t>
  </si>
  <si>
    <t>DSP FMP Series - 235 - 36M - Regular Plan - IDCW - Quarterly Payout</t>
  </si>
  <si>
    <t>DSP FMP Series - 236 - 36M - Direct Plan - IDCW - Payout</t>
  </si>
  <si>
    <t>DSP FMP Series - 236 - 36M - Regular Plan - IDCW - Payout</t>
  </si>
  <si>
    <t>DSP FMP Series - 236 - 36M - Regular Plan - IDCW - Quarterly Payout</t>
  </si>
  <si>
    <t>DSP FMP Series - 237 - 36M - Direct Plan - IDCW - Quarterly Payout</t>
  </si>
  <si>
    <t>DSP FMP Series - 237 - 36M - Regular Plan - IDCW - Payout</t>
  </si>
  <si>
    <t>DSP FMP Series - 237 - 36M - Regular Plan - IDCW - Quarterly Payout</t>
  </si>
  <si>
    <t>DSP FMP Series - 238 - 36M - Direct Plan - IDCW - Payout</t>
  </si>
  <si>
    <t>DSP FMP Series - 238 - 36M - Regular Plan - IDCW - Payout</t>
  </si>
  <si>
    <t>DSP FMP Series - 238 - 36M - Regular Plan - IDCW - Quarterly Payout</t>
  </si>
  <si>
    <t>DSP FMP Series - 239 - 36M - Regular Plan - IDCW - Payout</t>
  </si>
  <si>
    <t>DSP FMP Series - 241 - 36M - Direct Plan - IDCW - Quarterly Payout</t>
  </si>
  <si>
    <t>DSP FMP Series - 241 - 36M - Regular Plan - IDCW - Payout</t>
  </si>
  <si>
    <t>DSP FMP Series - 241 - 36M - Regular Plan - IDCW - Quarterly Payout</t>
  </si>
  <si>
    <t>DSP FMP Series - 243 - 36M - Direct Plan - IDCW - Payout</t>
  </si>
  <si>
    <t>DSP FMP Series - 243 - 36M - Direct Plan - IDCW - Quarterly Payout</t>
  </si>
  <si>
    <t>DSP FMP Series - 243 - 36M - Regular Plan - IDCW - Payout</t>
  </si>
  <si>
    <t>DSP FMP Series - 243 - 36M - Regular Plan - IDCW - Quarterly Payout</t>
  </si>
  <si>
    <t>DSP FMP Series - 244 - 36M - Direct Plan - IDCW - Payout</t>
  </si>
  <si>
    <t>DSP FMP Series - 244 - 36M - Direct Plan - IDCW - Quarterly Payout</t>
  </si>
  <si>
    <t>DSP FMP Series - 244 - 36M - Regular Plan - IDCW - Quarterly Payout</t>
  </si>
  <si>
    <t>DSP FMP Series - 250 - 39M - Direct Plan - IDCW - Payout</t>
  </si>
  <si>
    <t>DSP FMP Series - 250 - 39M - Direct Plan - IDCW - Quarterly Payout</t>
  </si>
  <si>
    <t>DSP FMP Series - 250 - 39M - Regular Plan - IDCW - Payout</t>
  </si>
  <si>
    <t>DSP FMP Series - 250 - 39M - Regular Plan - IDCW - Quarterly Payout</t>
  </si>
  <si>
    <t>DSP FMP Series - 251 - 38M - Direct Plan - IDCW - Payout</t>
  </si>
  <si>
    <t>DSP FMP Series - 251 - 38M - Regular Plan - IDCW - Payout</t>
  </si>
  <si>
    <t>DSP FMP Series - 251 - 38M - Regular Plan - IDCW - Quarterly Payout</t>
  </si>
  <si>
    <t>DSP Value Fund</t>
  </si>
  <si>
    <t>YDY3</t>
  </si>
  <si>
    <t>YDY4</t>
  </si>
  <si>
    <t>YDY3Regular</t>
  </si>
  <si>
    <t>YDY3Direct</t>
  </si>
  <si>
    <t>YDY4Regular</t>
  </si>
  <si>
    <t>YDY4Direct</t>
  </si>
  <si>
    <t>SHORT_NAME</t>
  </si>
  <si>
    <t>DIVIDEND_DATE</t>
  </si>
  <si>
    <t>REINVEST_DATE</t>
  </si>
  <si>
    <t>DIVIDEND_PERC</t>
  </si>
  <si>
    <t>CORPORATE_DIV_RATE</t>
  </si>
  <si>
    <t>Market Price</t>
  </si>
  <si>
    <t>Closing</t>
  </si>
  <si>
    <t>DSP US Flexible Equity Fund</t>
  </si>
  <si>
    <t>ISIN</t>
  </si>
  <si>
    <t>Security Name</t>
  </si>
  <si>
    <t>US0028241000</t>
  </si>
  <si>
    <t>EQUITY</t>
  </si>
  <si>
    <t>ABBOTT LABORATORIES COM NPV</t>
  </si>
  <si>
    <t>US46120E6023</t>
  </si>
  <si>
    <t>INTUITIVE SURGICAL INC COM USD0.001</t>
  </si>
  <si>
    <t>US0036541003</t>
  </si>
  <si>
    <t>ABIOMED INC USD0.01</t>
  </si>
  <si>
    <t>US0846707026</t>
  </si>
  <si>
    <t>BERKSHIRE HATHAWAY INC-CL B CLASS'B'COM</t>
  </si>
  <si>
    <t>IE00BK4Z4V95</t>
  </si>
  <si>
    <t>INVESTMENT FUNDS/MUTUAL FUNDS</t>
  </si>
  <si>
    <t>Global Equity C USD</t>
  </si>
  <si>
    <t>IE00B1WL5L32</t>
  </si>
  <si>
    <t>H L Global Equity A Inst USD</t>
  </si>
  <si>
    <t>IE0030741650</t>
  </si>
  <si>
    <t>VERITAS GLOBAL FCS FUND-USDA</t>
  </si>
  <si>
    <t>IE00BYZ0B213</t>
  </si>
  <si>
    <t>Heptagon Capital Ltd-WCM Glbl Eq Fund-I</t>
  </si>
  <si>
    <t>LU0673439724</t>
  </si>
  <si>
    <t>BGF NUTRITION FUND I2_USD</t>
  </si>
  <si>
    <t>LU0368250907</t>
  </si>
  <si>
    <t>BGF WORLD ENERGY FUND I2_USD</t>
  </si>
  <si>
    <t>LU0534476519</t>
  </si>
  <si>
    <t>BGF SUSTAINABLE ENERGY FUND I2_USD</t>
  </si>
  <si>
    <t>LU0368252358</t>
  </si>
  <si>
    <t>BGF WORLD GOLD FUND I2_USD</t>
  </si>
  <si>
    <t>LU0368260294</t>
  </si>
  <si>
    <t>BGF WORLD MINING FUND I2_USD</t>
  </si>
  <si>
    <t>LU0368250220</t>
  </si>
  <si>
    <t>BGF US FLEXIBLE EQUITY FUND I2_USD</t>
  </si>
  <si>
    <t>LU0368249560</t>
  </si>
  <si>
    <t>BGF-GL ALLOCATION FD-USDI2 BGGAUI2</t>
  </si>
  <si>
    <t>Market Value (FUND CCY)</t>
  </si>
  <si>
    <t>SUMIFS of Market value</t>
  </si>
  <si>
    <t>Equity</t>
  </si>
  <si>
    <t>ED</t>
  </si>
  <si>
    <t>Open</t>
  </si>
  <si>
    <t>DS898</t>
  </si>
  <si>
    <t>Retail</t>
  </si>
  <si>
    <t>DSP Dynamic Asset Allocation Fund - Regular Plan - Monthly IDCW Reinvest</t>
  </si>
  <si>
    <t>DSP Dynamic Asset Allocation Fund - Regular Plan - Monthly IDCW Payout</t>
  </si>
  <si>
    <t>DS899</t>
  </si>
  <si>
    <t>DS900</t>
  </si>
  <si>
    <t>Direct Plan</t>
  </si>
  <si>
    <t>DSP Dynamic Asset Allocation Fund - Direct Plan - Monthly IDCW Reinvest</t>
  </si>
  <si>
    <t>DSP Dynamic Asset Allocation Fund - Direct Plan - Monthly IDCW Payout</t>
  </si>
  <si>
    <t>DS901</t>
  </si>
  <si>
    <t>Debt</t>
  </si>
  <si>
    <t>DSP Banking &amp; PSU Debt Fund - Regular Plan - Monthly IDCW</t>
  </si>
  <si>
    <t>DI</t>
  </si>
  <si>
    <t>DS827</t>
  </si>
  <si>
    <t>Thursday</t>
  </si>
  <si>
    <t>DSP Banking &amp; PSU Debt Fund - Regular Plan - Weekly IDCW</t>
  </si>
  <si>
    <t>DS826</t>
  </si>
  <si>
    <t>DSP Banking &amp; PSU Debt Fund - Regular Plan - Quarterly IDCW Reinvestment</t>
  </si>
  <si>
    <t>DSP Banking &amp; PSU Debt Fund - Regular Plan - Quarterly IDCW</t>
  </si>
  <si>
    <t>DS828</t>
  </si>
  <si>
    <t>DSP Banking &amp; PSU Debt Fund - Regular Plan - Monthly IDCW Reinvestment</t>
  </si>
  <si>
    <t>DS824</t>
  </si>
  <si>
    <t>DSP Banking &amp; PSU Debt Fund - Regular Plan - IDCW Reinvestment</t>
  </si>
  <si>
    <t>DS829</t>
  </si>
  <si>
    <t>Daily</t>
  </si>
  <si>
    <t>DSP Banking &amp; PSU Debt Fund - Regular Plan - Daily IDCW</t>
  </si>
  <si>
    <t>DS825</t>
  </si>
  <si>
    <t>DSP Banking &amp; PSU Debt Fund - Direct Plan - Weekly IDCW</t>
  </si>
  <si>
    <t>DS832</t>
  </si>
  <si>
    <t>DSP Banking &amp; PSU Debt Fund - Direct Plan - Quarterly IDCW Reinvestment</t>
  </si>
  <si>
    <t>DSP Banking &amp; PSU Debt Fund - Direct Plan - Quarterly IDCW</t>
  </si>
  <si>
    <t>DS834</t>
  </si>
  <si>
    <t>DSP Banking &amp; PSU Debt Fund - Direct Plan - Monthly IDCW Reinvestment</t>
  </si>
  <si>
    <t>DSP Banking &amp; PSU Debt Fund - Direct Plan - Monthly IDCW</t>
  </si>
  <si>
    <t>DS833</t>
  </si>
  <si>
    <t>DS830</t>
  </si>
  <si>
    <t>DSP Banking &amp; PSU Debt Fund - Direct Plan - IDCW Reinvestment</t>
  </si>
  <si>
    <t>DS835</t>
  </si>
  <si>
    <t>DSP Banking &amp; PSU Debt Fund - Direct Plan - Daily IDCW</t>
  </si>
  <si>
    <t>DS831</t>
  </si>
  <si>
    <t>DSP 10Y G-Sec Fund - Regular - Quarterly IDCW Reinvestment</t>
  </si>
  <si>
    <t>DSP 10Y G-Sec Fund - Regular - Quarterly IDCW</t>
  </si>
  <si>
    <t>DG</t>
  </si>
  <si>
    <t>DS1015</t>
  </si>
  <si>
    <t>DSP 10Y G-Sec Fund - Regular - Monthly IDCW Reinvestment</t>
  </si>
  <si>
    <t>DSP 10Y G-Sec Fund - Regular - Monthly IDCW</t>
  </si>
  <si>
    <t>DS1014</t>
  </si>
  <si>
    <t>DS1012</t>
  </si>
  <si>
    <t>DSP 10Y G-Sec Fund - Regular - IDCW Reinvest</t>
  </si>
  <si>
    <t>DSP 10Y G-Sec Fund - Regular - IDCW</t>
  </si>
  <si>
    <t>DS1013</t>
  </si>
  <si>
    <t>DSP 10Y G-Sec Fund - Direct Plan - Quarterly IDCW Reinvestment</t>
  </si>
  <si>
    <t>DSP 10Y G-Sec Fund - Direct Plan - Quarterly IDCW</t>
  </si>
  <si>
    <t>DS1019</t>
  </si>
  <si>
    <t>DSP 10Y G-Sec Fund - Direct Plan - Monthly IDCW Reinvestment</t>
  </si>
  <si>
    <t>DSP 10Y G-Sec Fund - Direct Plan - Monthly IDCW</t>
  </si>
  <si>
    <t>DS1018</t>
  </si>
  <si>
    <t>DS1016</t>
  </si>
  <si>
    <t>DSP 10Y G-Sec Fund - Direct Plan - IDCW Reinvest</t>
  </si>
  <si>
    <t>DS1017</t>
  </si>
  <si>
    <t>INF740KA1PX7</t>
  </si>
  <si>
    <t>DSP Floater Fund -  Direct - IDCW Reinvest</t>
  </si>
  <si>
    <t>DS1352</t>
  </si>
  <si>
    <t>INF740KA1PW9</t>
  </si>
  <si>
    <t>DSP Floater Fund - Direct - IDCW</t>
  </si>
  <si>
    <t>DS1351</t>
  </si>
  <si>
    <t>INF740KA1PV1</t>
  </si>
  <si>
    <t>DSP Floater Fund - Direct - Growth</t>
  </si>
  <si>
    <t>DS1350</t>
  </si>
  <si>
    <t>INF740KA1PU3</t>
  </si>
  <si>
    <t>DSP Floater Fund - Regular - IDCW Reinvest</t>
  </si>
  <si>
    <t>DS1349</t>
  </si>
  <si>
    <t>INF740KA1PT5</t>
  </si>
  <si>
    <t>DSP Floater Fund - Regular - IDCW</t>
  </si>
  <si>
    <t>DS1348</t>
  </si>
  <si>
    <t>INF740KA1PS7</t>
  </si>
  <si>
    <t>DSP Floater Fund - Regular - Growth</t>
  </si>
  <si>
    <t>DS1347</t>
  </si>
  <si>
    <t>DSP Value Fund -  Direct - IDCW Reinvest</t>
  </si>
  <si>
    <t>DS1346</t>
  </si>
  <si>
    <t>DSP Value Fund - Direct - IDCW</t>
  </si>
  <si>
    <t>DS1345</t>
  </si>
  <si>
    <t>DSP Value Fund - Direct - Growth</t>
  </si>
  <si>
    <t>DS1344</t>
  </si>
  <si>
    <t>DSP Value Fund - Regular - IDCW Reinvest</t>
  </si>
  <si>
    <t>DS1343</t>
  </si>
  <si>
    <t>DSP Value Fund - Regular - IDCW</t>
  </si>
  <si>
    <t>DS1342</t>
  </si>
  <si>
    <t>DSP Value Fund - Regular - Growth</t>
  </si>
  <si>
    <t>DS1341</t>
  </si>
  <si>
    <t>daily</t>
  </si>
  <si>
    <t>DSP FMP Series 241 - 36M - Regular - IDCW - Quarterly Payout</t>
  </si>
  <si>
    <t>Close</t>
  </si>
  <si>
    <t>DS1275</t>
  </si>
  <si>
    <t>DS1273</t>
  </si>
  <si>
    <t>DSP FMP Series 241 - 36M - Regular - IDCW - Regular Payout</t>
  </si>
  <si>
    <t>DS1274</t>
  </si>
  <si>
    <t>DSP FMP Series 241 - 36M - Direct - IDCW - Quarterly Payout</t>
  </si>
  <si>
    <t>DS1278</t>
  </si>
  <si>
    <t>DS1276</t>
  </si>
  <si>
    <t>INF740KA1JJ9</t>
  </si>
  <si>
    <t>DSP FMP Series 241 - 36M - Direct - IDCW - Regular Payout</t>
  </si>
  <si>
    <t>DS1277</t>
  </si>
  <si>
    <t xml:space="preserve">INF740KA1IV6 </t>
  </si>
  <si>
    <t>DSP FMP Series 239 - 36M - Regular - IDCW - Quarterly Payout</t>
  </si>
  <si>
    <t>DS1269</t>
  </si>
  <si>
    <t xml:space="preserve">INF740KA1IT0 </t>
  </si>
  <si>
    <t>DS1267</t>
  </si>
  <si>
    <t xml:space="preserve">INF740KA1IU8 </t>
  </si>
  <si>
    <t>DSP FMP Series 239 - 36M - Regular - IDCW - Regular Payout</t>
  </si>
  <si>
    <t>DS1268</t>
  </si>
  <si>
    <t xml:space="preserve">INF740KA1IY0 </t>
  </si>
  <si>
    <t>DSP FMP Series 239 - 36M - Direct - IDCW - Quarterly Payout</t>
  </si>
  <si>
    <t>DS1272</t>
  </si>
  <si>
    <t xml:space="preserve">INF740KA1IW4 </t>
  </si>
  <si>
    <t>DS1270</t>
  </si>
  <si>
    <t xml:space="preserve">INF740KA1IX2 </t>
  </si>
  <si>
    <t>DSP FMP Series 239 - 36M - Direct - IDCW - Regular Payout</t>
  </si>
  <si>
    <t>DS1271</t>
  </si>
  <si>
    <t>DSP FMP Series 238 - 36M - Regular - IDCW - Quarterly Payout</t>
  </si>
  <si>
    <t>DS1263</t>
  </si>
  <si>
    <t>DSP Quant Fund - Dir - IDCW Reinvest</t>
  </si>
  <si>
    <t>DSP Quant Fund - Dir - IDCW</t>
  </si>
  <si>
    <t>DS1338</t>
  </si>
  <si>
    <t>DSP Quant Fund - Dir - Growth</t>
  </si>
  <si>
    <t>DS1337</t>
  </si>
  <si>
    <t>DSP Quant Fund - Reg - IDCW Reinvest</t>
  </si>
  <si>
    <t>DSP Quant Fund - Reg - IDCW</t>
  </si>
  <si>
    <t>DS1336</t>
  </si>
  <si>
    <t>DSP Quant Fund - Reg - Growth</t>
  </si>
  <si>
    <t>DS1335</t>
  </si>
  <si>
    <t>DSP Nifty Next 50 Index Fund - Direct - IDCW Reinvest</t>
  </si>
  <si>
    <t xml:space="preserve">DSP Nifty Next 50 Index Fund - Direct - IDCW </t>
  </si>
  <si>
    <t>DSP Nifty Next 50 Index Fund - Direct - IDCW</t>
  </si>
  <si>
    <t>DS1322</t>
  </si>
  <si>
    <t>DS1321</t>
  </si>
  <si>
    <t>DSP Nifty Next 50 Index Fund - Regular - IDCW Reinvest</t>
  </si>
  <si>
    <t xml:space="preserve">DSP Nifty Next 50 Index Fund - Regular - IDCW </t>
  </si>
  <si>
    <t>DSP Nifty Next 50 Index Fund - Regular - IDCW</t>
  </si>
  <si>
    <t>DS1320</t>
  </si>
  <si>
    <t>DS1319</t>
  </si>
  <si>
    <t>DSP Nifty 50 Index Fund - Direct - IDCW Reinvest</t>
  </si>
  <si>
    <t xml:space="preserve">DSP Nifty 50 Index Fund - Direct - IDCW </t>
  </si>
  <si>
    <t>DSP Nifty 50 Index Fund - Direct - IDCW</t>
  </si>
  <si>
    <t>DS1318</t>
  </si>
  <si>
    <t>DS1317</t>
  </si>
  <si>
    <t>DSP Nifty 50 Index Fund - Regular - IDCW Reinvest</t>
  </si>
  <si>
    <t xml:space="preserve">DSP Nifty 50 Index Fund - Regular - IDCW </t>
  </si>
  <si>
    <t>DSP Nifty 50 Index Fund - Regular - IDCW</t>
  </si>
  <si>
    <t>DS1316</t>
  </si>
  <si>
    <t>DS1315</t>
  </si>
  <si>
    <t>DS1261</t>
  </si>
  <si>
    <t>DSP FMP Series 238 - 36M - Regular - IDCW - Regular Payout</t>
  </si>
  <si>
    <t>DS1262</t>
  </si>
  <si>
    <t>INF740KA1IS2</t>
  </si>
  <si>
    <t>DSP FMP Series 238 - 36M - Direct - IDCW - Quarterly Payout</t>
  </si>
  <si>
    <t>DS1266</t>
  </si>
  <si>
    <t>DS1264</t>
  </si>
  <si>
    <t>DSP FMP Series 238 - 36M - Direct - IDCW - Regular Payout</t>
  </si>
  <si>
    <t>DS1265</t>
  </si>
  <si>
    <t>DSP FMP Series 237 - 36M - Regular - IDCW - Quarterly Payout</t>
  </si>
  <si>
    <t>DS1257</t>
  </si>
  <si>
    <t>DS1255</t>
  </si>
  <si>
    <t>DSP FMP Series 237 - 36M - Regular - IDCW - Regular Payout</t>
  </si>
  <si>
    <t>DS1256</t>
  </si>
  <si>
    <t>DSP FMP Series 237 - 36M - Direct - IDCW - Quarterly Payout</t>
  </si>
  <si>
    <t>DS1260</t>
  </si>
  <si>
    <t>DS1258</t>
  </si>
  <si>
    <t>INF740KA1IL7</t>
  </si>
  <si>
    <t>DSP FMP Series 237 - 36M - Direct - IDCW - Regular Payout</t>
  </si>
  <si>
    <t>DS1259</t>
  </si>
  <si>
    <t>INF740KA1NG7</t>
  </si>
  <si>
    <t>DSP FMP Series 251 - 38M -? Direct - IDCW - Quarterly Payout</t>
  </si>
  <si>
    <t>DS1334</t>
  </si>
  <si>
    <t>INF740KA1NF9</t>
  </si>
  <si>
    <t>DSP FMP Series 251 - 38M - Direct - IDCW - Regular Payout</t>
  </si>
  <si>
    <t>DS1333</t>
  </si>
  <si>
    <t>INF740KA1NE2</t>
  </si>
  <si>
    <t>DS1332</t>
  </si>
  <si>
    <t>INF740KA1ND4</t>
  </si>
  <si>
    <t>DSP FMP Series 251 - 38M - Regular - IDCW - Quarterly Payout</t>
  </si>
  <si>
    <t>DS1331</t>
  </si>
  <si>
    <t>INF740KA1NC6</t>
  </si>
  <si>
    <t>DSP FMP Series 251 - 38M - Regular - IDCW - Regular Payout</t>
  </si>
  <si>
    <t>DS1330</t>
  </si>
  <si>
    <t>INF740KA1NB8</t>
  </si>
  <si>
    <t>DS1329</t>
  </si>
  <si>
    <t xml:space="preserve">INF740KA1NA0 </t>
  </si>
  <si>
    <t xml:space="preserve">DSP FMP Series 250 - 39M -  Direct - IDCW - Quarterly Payout </t>
  </si>
  <si>
    <t>DSP FMP Series 250 - 39M -  Direct - IDCW - Quarterly Payout</t>
  </si>
  <si>
    <t>DS1328</t>
  </si>
  <si>
    <t xml:space="preserve">INF740KA1MZ9 </t>
  </si>
  <si>
    <t xml:space="preserve">DSP FMP Series 250 - 39M - Direct - IDCW - Regular Payout </t>
  </si>
  <si>
    <t>DSP FMP Series 250 - 39M - Direct - IDCW - Regular Payout</t>
  </si>
  <si>
    <t>DS1327</t>
  </si>
  <si>
    <t xml:space="preserve">INF740KA1MY2 </t>
  </si>
  <si>
    <t>DSP FMP Series 250 - 39M - Direct - Growth</t>
  </si>
  <si>
    <t>DS1326</t>
  </si>
  <si>
    <t xml:space="preserve">INF740KA1MX4 </t>
  </si>
  <si>
    <t xml:space="preserve">DSP FMP Series 250 - 39M - Regular - IDCW - Quarterly Payout </t>
  </si>
  <si>
    <t>DSP FMP Series 250 - 39M - Regular - IDCW - Quarterly Payout</t>
  </si>
  <si>
    <t>DS1325</t>
  </si>
  <si>
    <t xml:space="preserve">INF740KA1MW6 </t>
  </si>
  <si>
    <t xml:space="preserve">DSP FMP Series 250 - 39M - Regular - IDCW - Regular Payout </t>
  </si>
  <si>
    <t>DSP FMP Series 250 - 39M - Regular - IDCW - Regular Payout</t>
  </si>
  <si>
    <t>DS1324</t>
  </si>
  <si>
    <t xml:space="preserve">INF740KA1MV8 </t>
  </si>
  <si>
    <t>DSP FMP Series 250 - 39M - Regular - Growth</t>
  </si>
  <si>
    <t>DS1323</t>
  </si>
  <si>
    <t>DS1312</t>
  </si>
  <si>
    <t>DSP Overnight Fund - Direct - Weekly IDCW</t>
  </si>
  <si>
    <t>DS1314</t>
  </si>
  <si>
    <t>DSP Overnight Fund - Direct - Daily IDCW</t>
  </si>
  <si>
    <t>DS1313</t>
  </si>
  <si>
    <t>DSP Healthcare Fund - Direct - IDCW Reinvest</t>
  </si>
  <si>
    <t>DSP Healthcare Fund - Direct - IDCW</t>
  </si>
  <si>
    <t>DS1308</t>
  </si>
  <si>
    <t>DS1307</t>
  </si>
  <si>
    <t>DSP Healthcare Fund - Regular - IDCW Reinvest</t>
  </si>
  <si>
    <t>DSP Healthcare Fund - Regular - IDCW</t>
  </si>
  <si>
    <t>DS1306</t>
  </si>
  <si>
    <t>DS1305</t>
  </si>
  <si>
    <t>INF740KA1KQ2</t>
  </si>
  <si>
    <t>DSP FMP Series 244 - 36M - Direct - IDCW - Quarterly Payout</t>
  </si>
  <si>
    <t>DS1296</t>
  </si>
  <si>
    <t>INF740KA1KP4</t>
  </si>
  <si>
    <t>DSP FMP Series 244 - 36M - Direct - IDCW - Regular Payout</t>
  </si>
  <si>
    <t>DS1295</t>
  </si>
  <si>
    <t>INF740KA1KO7</t>
  </si>
  <si>
    <t>DS1294</t>
  </si>
  <si>
    <t>INF740KA1KN9</t>
  </si>
  <si>
    <t>DSP FMP Series 244 - 36M - Regular - IDCW - Quarterly Payout</t>
  </si>
  <si>
    <t>DS1293</t>
  </si>
  <si>
    <t>INF740KA1KM1</t>
  </si>
  <si>
    <t>DSP FMP Series 244 - 36M - Regular - IDCW - Regular Payout</t>
  </si>
  <si>
    <t>DS1292</t>
  </si>
  <si>
    <t>INF740KA1KL3</t>
  </si>
  <si>
    <t>DS1291</t>
  </si>
  <si>
    <t>DSP Corporate Bond Fund - Dir - Quarterly IDCW Reinvest</t>
  </si>
  <si>
    <t>DSP Corporate Bond Fund - Dir - Quarterly IDCW</t>
  </si>
  <si>
    <t>DS1304</t>
  </si>
  <si>
    <t>DSP Corporate Bond Fund - Dir - Monthly IDCW Reinvest</t>
  </si>
  <si>
    <t>DSP Corporate Bond Fund - Dir - Monthly IDCW</t>
  </si>
  <si>
    <t>DS1303</t>
  </si>
  <si>
    <t>DSP Corporate Bond Fund - Dir - IDCW Reinvest</t>
  </si>
  <si>
    <t>DSP Corporate Bond Fund - Dir - IDCW</t>
  </si>
  <si>
    <t>DS1302</t>
  </si>
  <si>
    <t>DS1301</t>
  </si>
  <si>
    <t>DSP Corporate Bond Fund - Reg - Quarterly IDCW Reinvest</t>
  </si>
  <si>
    <t>DSP Corporate Bond Fund - Reg - Quarterly IDCW</t>
  </si>
  <si>
    <t>DS1300</t>
  </si>
  <si>
    <t>DSP Corporate Bond Fund - Reg - Monthly IDCW Reinvest</t>
  </si>
  <si>
    <t>DSP Corporate Bond Fund - Reg - Monthly IDCW</t>
  </si>
  <si>
    <t>DS1299</t>
  </si>
  <si>
    <t>DSP Corporate Bond Fund - Reg - IDCW Reinvest</t>
  </si>
  <si>
    <t>DSP Corporate Bond Fund - Reg - IDCW</t>
  </si>
  <si>
    <t>DS1298</t>
  </si>
  <si>
    <t>DS1297</t>
  </si>
  <si>
    <t>DSP FMP Series 243 - 36M - Direct - IDCW - Quarterly Payout</t>
  </si>
  <si>
    <t>DS1290</t>
  </si>
  <si>
    <t>DSP FMP Series 243 - 36M - Direct - IDCW - Regular Payout</t>
  </si>
  <si>
    <t>DS1289</t>
  </si>
  <si>
    <t>DS1288</t>
  </si>
  <si>
    <t>INF740KA1JT8</t>
  </si>
  <si>
    <t>DSP FMP Series 243 - 36M - Regular - IDCW - Quarterly Payout</t>
  </si>
  <si>
    <t>DS1287</t>
  </si>
  <si>
    <t>DSP FMP Series 243 - 36M - Regular - IDCW - Regular Payout</t>
  </si>
  <si>
    <t>DS1286</t>
  </si>
  <si>
    <t>INF740KA1JR2</t>
  </si>
  <si>
    <t>DS1285</t>
  </si>
  <si>
    <t>DSP FMP Series 236 - 36M - Regular - IDCW - Quarterly Payout</t>
  </si>
  <si>
    <t>DS1251</t>
  </si>
  <si>
    <t>DS1249</t>
  </si>
  <si>
    <t>DSP FMP Series 236 - 36M - Regular - IDCW - Regular Payout</t>
  </si>
  <si>
    <t>DS1250</t>
  </si>
  <si>
    <t>INF740KA1IG7</t>
  </si>
  <si>
    <t>DSP FMP Series 236 - 36M - Direct - IDCW - Quarterly Payout</t>
  </si>
  <si>
    <t>DS1254</t>
  </si>
  <si>
    <t>DS1252</t>
  </si>
  <si>
    <t>DSP FMP Series 236 - 36M - Direct - IDCW - Regular Payout</t>
  </si>
  <si>
    <t>DS1253</t>
  </si>
  <si>
    <t>DSP FMP Series 235 - 36M - Regular - IDCW - Quarterly Payout</t>
  </si>
  <si>
    <t>DS1245</t>
  </si>
  <si>
    <t>DS1243</t>
  </si>
  <si>
    <t>DSP FMP Series 235 - 36M - Regular - IDCW - Regular Payout</t>
  </si>
  <si>
    <t>DS1244</t>
  </si>
  <si>
    <t>INF740KA1IA0</t>
  </si>
  <si>
    <t>DSP FMP Series 235 - 36M - Direct - IDCW - Quarterly Payout</t>
  </si>
  <si>
    <t>DS1248</t>
  </si>
  <si>
    <t>DS1246</t>
  </si>
  <si>
    <t>INF740KA1HZ9</t>
  </si>
  <si>
    <t>DSP FMP Series 235 - 36M - Direct - IDCW - Regular Payout</t>
  </si>
  <si>
    <t>DS1247</t>
  </si>
  <si>
    <t>DSP FMP Series 233 - 36M - Regular - IDCW - Quarterly Payout</t>
  </si>
  <si>
    <t>DS1239</t>
  </si>
  <si>
    <t>DS1237</t>
  </si>
  <si>
    <t>DSP FMP Series 233 - 36M - Regular - IDCW - Regular Payout</t>
  </si>
  <si>
    <t>DS1238</t>
  </si>
  <si>
    <t>INF740KA1HU0</t>
  </si>
  <si>
    <t>DSP FMP Series 233 - 36M - Direct - IDCW - Quarterly Payout</t>
  </si>
  <si>
    <t>DS1242</t>
  </si>
  <si>
    <t>DS1240</t>
  </si>
  <si>
    <t>INF740KA1HT2</t>
  </si>
  <si>
    <t>DSP FMP Series 233 - 36M - Direct - IDCW - Regular Payout</t>
  </si>
  <si>
    <t>DS1241</t>
  </si>
  <si>
    <t>INF740KA1HF1</t>
  </si>
  <si>
    <t>DSP FMP Series 232 - 36M - Regular - IDCW - Quarterly Payout</t>
  </si>
  <si>
    <t>DS1233</t>
  </si>
  <si>
    <t>DS1231</t>
  </si>
  <si>
    <t>DSP FMP Series 232 - 36M - Regular - IDCW - Regular Payout</t>
  </si>
  <si>
    <t>DS1232</t>
  </si>
  <si>
    <t>INF740KA1HI5</t>
  </si>
  <si>
    <t>DSP FMP Series 232 - 36M - Direct - IDCW - Quarterly Payout</t>
  </si>
  <si>
    <t>DS1236</t>
  </si>
  <si>
    <t>DS1234</t>
  </si>
  <si>
    <t>DSP FMP Series 232 - 36M - Direct - IDCW - Regular Payout</t>
  </si>
  <si>
    <t>DS1235</t>
  </si>
  <si>
    <t>Gold</t>
  </si>
  <si>
    <t>MS</t>
  </si>
  <si>
    <t>DS625</t>
  </si>
  <si>
    <t>DSP Liquidity Fund - Reg. Growth-</t>
  </si>
  <si>
    <t>DSP Liquidity Fund - Reg. Growth-Discontinue</t>
  </si>
  <si>
    <t>DS015</t>
  </si>
  <si>
    <t>DSP Liquidity Fund - Direct Plan - Daily IDCW</t>
  </si>
  <si>
    <t>DS621</t>
  </si>
  <si>
    <t>DSP Liquidity Fund - Reg. IDCW-Discontinue</t>
  </si>
  <si>
    <t>DS010</t>
  </si>
  <si>
    <t>DSP Liquidity Fund - Reg. Daily IDCW-Discontinue</t>
  </si>
  <si>
    <t>DS021</t>
  </si>
  <si>
    <t>DL</t>
  </si>
  <si>
    <t>DS051</t>
  </si>
  <si>
    <t>Institutional</t>
  </si>
  <si>
    <t>DSP Liquidity Fund - Reg. IDCW</t>
  </si>
  <si>
    <t>DS052</t>
  </si>
  <si>
    <t>DSP Liquidity Fund - Reg. Daily IDCW</t>
  </si>
  <si>
    <t>DS053</t>
  </si>
  <si>
    <t>DS619</t>
  </si>
  <si>
    <t>DSP Liquidity Fund - Direct Plan - Weekly IDCW</t>
  </si>
  <si>
    <t>DS620</t>
  </si>
  <si>
    <t>DSP Midcap Fund (IDCW)</t>
  </si>
  <si>
    <t>DS075</t>
  </si>
  <si>
    <t>DSP Midcap Fund - Institutional Plan - Growth</t>
  </si>
  <si>
    <t>DSP Midcap Fund (IG)</t>
  </si>
  <si>
    <t>DS076</t>
  </si>
  <si>
    <t>DS575</t>
  </si>
  <si>
    <t>DSP Midcap Fund - Direct Plan - IDCW Reinvest</t>
  </si>
  <si>
    <t>DS576</t>
  </si>
  <si>
    <t>DSP EQUITY OPPORTUNITIES FUND - Regular Plan - Growth</t>
  </si>
  <si>
    <t>DS013</t>
  </si>
  <si>
    <t>DSP EQUITY OPPORTUNITIES FUND - Regular Plan - IDCW Reinvest</t>
  </si>
  <si>
    <t>DS074</t>
  </si>
  <si>
    <t>DSP Midcap Fund - Regular Plan - IDCW Reinvest</t>
  </si>
  <si>
    <t>DSP EQUITY OPPORTUNITIES FUND - Regular Plan - IDCW</t>
  </si>
  <si>
    <t>DSP EQUITY OPPORTUNITIES FUND (IDCW)</t>
  </si>
  <si>
    <t>DS030</t>
  </si>
  <si>
    <t>DSP EQUITY OPPORTUNITIES FUND - Institutional Plan - Growth</t>
  </si>
  <si>
    <t>DSP EQUITY OPPORTUNITIES FUND - Inst. Growth</t>
  </si>
  <si>
    <t>DS120</t>
  </si>
  <si>
    <t>DSP EQUITY OPPORTUNITIES FUND - Institutional Plan - IDCW</t>
  </si>
  <si>
    <t>DSP EQUITY OPPORTUNITIES FUND - Inst. IDCW</t>
  </si>
  <si>
    <t>DS121</t>
  </si>
  <si>
    <t>DS573</t>
  </si>
  <si>
    <t>DSP EQUITY OPPORTUNITIES FUND - Direct Plan - IDCW Reinvest</t>
  </si>
  <si>
    <t>DSP EQUITY OPPORTUNITIES FUND - Direct Plan - IDCW</t>
  </si>
  <si>
    <t>DS574</t>
  </si>
  <si>
    <t>DS042</t>
  </si>
  <si>
    <t>DSP India T.I.G.E.R. Fund - Regular Plan - IDCW Reinvest</t>
  </si>
  <si>
    <t>DSP India T.I.G.E.R. Fund (IDCW)</t>
  </si>
  <si>
    <t>DS043</t>
  </si>
  <si>
    <t>DSP India T.I.G.E.R. Fund - Institutional Plan - Growth</t>
  </si>
  <si>
    <t>DSP India T.I.G.E.R. Fund (IG)</t>
  </si>
  <si>
    <t>DS122</t>
  </si>
  <si>
    <t>DSP India T.I.G.E.R. Fund - Institutional Plan - IDCW</t>
  </si>
  <si>
    <t>DSP India T.I.G.E.R. Fund (ID)</t>
  </si>
  <si>
    <t>DS123</t>
  </si>
  <si>
    <t>DS571</t>
  </si>
  <si>
    <t>DSP India T.I.G.E.R. Fund - Direct Plan - IDCW Reinvest</t>
  </si>
  <si>
    <t>DS572</t>
  </si>
  <si>
    <t>Retail Growth</t>
  </si>
  <si>
    <t>DSP Flexi Cap Fund (G)</t>
  </si>
  <si>
    <t>DS124</t>
  </si>
  <si>
    <t>DSP Flexi Cap Fund - Regular Plan - IDCW Reinvest</t>
  </si>
  <si>
    <t>DSP Flexi Cap Fund - Regular Plan - IDCW 54EB</t>
  </si>
  <si>
    <t>DSP Flexi Cap Fund - Regular Plan - IDCW 54EA</t>
  </si>
  <si>
    <t>DSP Flexi Cap Fund (IDCW)</t>
  </si>
  <si>
    <t>DS005</t>
  </si>
  <si>
    <t>DSP Flexi Cap Fund - Institutional Plan - Growth</t>
  </si>
  <si>
    <t>DSP Flexi Cap Fund - (IG)</t>
  </si>
  <si>
    <t>DS256</t>
  </si>
  <si>
    <t>DSP Flexi Cap Fund - Institutional Plan - IDCW</t>
  </si>
  <si>
    <t>DSP Flexi Cap Fund - (ID)</t>
  </si>
  <si>
    <t>DS255</t>
  </si>
  <si>
    <t>DS569</t>
  </si>
  <si>
    <t>DSP Flexi Cap Fund - Direct Plan - IDCW Reinvest</t>
  </si>
  <si>
    <t>DS570</t>
  </si>
  <si>
    <t>DSP Credit Risk Fund - Reg. Weekly IDCW</t>
  </si>
  <si>
    <t>DS025</t>
  </si>
  <si>
    <t>DSP Credit Risk Fund - Regular Plan - Quarterly IDCW Reinvestment</t>
  </si>
  <si>
    <t>DSP Credit Risk Fund - Regular Plan - Quarterly IDCW</t>
  </si>
  <si>
    <t>DS493</t>
  </si>
  <si>
    <t>DSP Credit Risk Fund - Regular Plan - Monthly IDCW Reinvestment</t>
  </si>
  <si>
    <t>DSP Credit Risk Fund - Regular Plan - Monthly IDCW</t>
  </si>
  <si>
    <t>DS492</t>
  </si>
  <si>
    <t>DS023</t>
  </si>
  <si>
    <t>DSP Credit Risk Fund - Regular Plan - IDCW Reinvest</t>
  </si>
  <si>
    <t>DSP Credit Risk Fund - Reg. IDCW</t>
  </si>
  <si>
    <t>DS024</t>
  </si>
  <si>
    <t>DSP Credit Risk Fund - Reg. Daily IDCW</t>
  </si>
  <si>
    <t>DS044</t>
  </si>
  <si>
    <t>DSP Credit Risk Fund - Inst Weekly IDCW</t>
  </si>
  <si>
    <t>DS047</t>
  </si>
  <si>
    <t>DSP Credit Risk Fund - Institutional Plan - Quarterly IDCW</t>
  </si>
  <si>
    <t>DS495</t>
  </si>
  <si>
    <t>IQD</t>
  </si>
  <si>
    <t>DSP Credit Risk Fund - Institutional Plan - Monthly IDCW</t>
  </si>
  <si>
    <t>DS494</t>
  </si>
  <si>
    <t>DSP Credit Risk Fund - Inst. Growth</t>
  </si>
  <si>
    <t>DS045</t>
  </si>
  <si>
    <t>DSP Credit Risk Fund - Inst. IDCW</t>
  </si>
  <si>
    <t>DS046</t>
  </si>
  <si>
    <t>DSP Credit Risk Fund - Inst Daily IDCW</t>
  </si>
  <si>
    <t>DS048</t>
  </si>
  <si>
    <t>DSP Credit Risk Fund - Direct Plan - Weekly IDCW</t>
  </si>
  <si>
    <t>DS615</t>
  </si>
  <si>
    <t>DSP FMP Series 223 - 39M - Regular - IDCW - Regular Payout</t>
  </si>
  <si>
    <t>DS1189</t>
  </si>
  <si>
    <t>DSP FMP Series 226 - 39M - Regular - IDCW - Quarterly Payout</t>
  </si>
  <si>
    <t>DS1203</t>
  </si>
  <si>
    <t>DS1201</t>
  </si>
  <si>
    <t>DSP FMP Series 226 - 39M - Regular - IDCW - Regular Payout</t>
  </si>
  <si>
    <t>DS1202</t>
  </si>
  <si>
    <t>DSP FMP Series 226 - 39M - Direct - IDCW - Quarterly Payout</t>
  </si>
  <si>
    <t>DS1206</t>
  </si>
  <si>
    <t>DS1204</t>
  </si>
  <si>
    <t>INF740KA1FX8</t>
  </si>
  <si>
    <t>DSP FMP Series 226 - 39M - Direct - IDCW - Regular Payout</t>
  </si>
  <si>
    <t>DS1205</t>
  </si>
  <si>
    <t>DSP FMP Series 224 - 39M - Regular - IDCW - Quarterly Payout</t>
  </si>
  <si>
    <t>DS1197</t>
  </si>
  <si>
    <t>DS1195</t>
  </si>
  <si>
    <t>DSP Overnight Fund - Regular - Weekly IDCW</t>
  </si>
  <si>
    <t>DS1311</t>
  </si>
  <si>
    <t>DSP Overnight Fund - Regular - Daily IDCW</t>
  </si>
  <si>
    <t>DS1310</t>
  </si>
  <si>
    <t>DS1309</t>
  </si>
  <si>
    <t>DSP FMP Series 224 - 39M - Regular - IDCW - Regular Payout</t>
  </si>
  <si>
    <t>DS1196</t>
  </si>
  <si>
    <t>DSP FMP Series 224 - 39M - Direct - IDCW - Quarterly Payout</t>
  </si>
  <si>
    <t>DS1200</t>
  </si>
  <si>
    <t>DS1198</t>
  </si>
  <si>
    <t>INF740KA1FL3</t>
  </si>
  <si>
    <t>DSP FMP Series 224 - 39M - Direct - IDCW - Regular Payout</t>
  </si>
  <si>
    <t>DS1199</t>
  </si>
  <si>
    <t>DSP FMP Series 223 - 39M - Regular - IDCW - Quarterly Payout</t>
  </si>
  <si>
    <t>DS1190</t>
  </si>
  <si>
    <t>DS1188</t>
  </si>
  <si>
    <t>DSP Ultra Short Fund - Reg. Weekly IDCW</t>
  </si>
  <si>
    <t>DS069</t>
  </si>
  <si>
    <t>DSP Ultra Short Fund - Regular Plan - Monthly IDCW Reinvestment</t>
  </si>
  <si>
    <t>DSP Ultra Short Fund - Regular Plan - Monthly IDCW</t>
  </si>
  <si>
    <t>DS490</t>
  </si>
  <si>
    <t>DS068</t>
  </si>
  <si>
    <t>DSP Ultra Short Fund - Regular Plan - IDCW Reinvestment</t>
  </si>
  <si>
    <t>DSP Ultra Short Fund - Regular Plan - IDCW Payout</t>
  </si>
  <si>
    <t>DSP Ultra Short Fund - Reg. IDCW</t>
  </si>
  <si>
    <t>DS562</t>
  </si>
  <si>
    <t>DSP Ultra Short Fund - Reg. Daily IDCW</t>
  </si>
  <si>
    <t>DS070</t>
  </si>
  <si>
    <t>DSP Credit Risk Fund - Direct Plan - Quarterly IDCW Reinvestment</t>
  </si>
  <si>
    <t>DSP Credit Risk Fund - Direct Plan - Quarterly IDCW</t>
  </si>
  <si>
    <t>DS618</t>
  </si>
  <si>
    <t>DSP Credit Risk Fund - Direct Plan - Monthly IDCW Reinvestment</t>
  </si>
  <si>
    <t>DSP Credit Risk Fund - Direct Plan - Monthly IDCW</t>
  </si>
  <si>
    <t>DS617</t>
  </si>
  <si>
    <t>DS613</t>
  </si>
  <si>
    <t>DSP Credit Risk Fund - Direct Plan - IDCW Reinvest</t>
  </si>
  <si>
    <t>DS614</t>
  </si>
  <si>
    <t>DSP Credit Risk Fund - Direct Plan - Daily IDCW</t>
  </si>
  <si>
    <t>DS616</t>
  </si>
  <si>
    <t>DSP Ultra Short Fund - Inst. Weekly IDCW</t>
  </si>
  <si>
    <t>DS072</t>
  </si>
  <si>
    <t>INF740KA1FG3</t>
  </si>
  <si>
    <t>DSP FMP Series 223 - 39M - Direct - IDCW - Quarterly Payout</t>
  </si>
  <si>
    <t>DS1193</t>
  </si>
  <si>
    <t>DS1191</t>
  </si>
  <si>
    <t>DS1184</t>
  </si>
  <si>
    <t>DSP A.C.E. Fund (Analysts Conviction Equalized) - Series 2 - Regular - IDCW Payout</t>
  </si>
  <si>
    <t>DS1185</t>
  </si>
  <si>
    <t>DS1186</t>
  </si>
  <si>
    <t>DSP A.C.E. Fund (Analysts Conviction Equalized) - Series 2 - Direct - IDCW Payout</t>
  </si>
  <si>
    <t>DS1187</t>
  </si>
  <si>
    <t>DSP FMP Series 220 - 40M - Regular - IDCW - Quarterly Payout</t>
  </si>
  <si>
    <t>DS1168</t>
  </si>
  <si>
    <t>DS1166</t>
  </si>
  <si>
    <t>DSP FMP Series 220 - 40M - Regular - IDCW - Regular Payout</t>
  </si>
  <si>
    <t>DS1167</t>
  </si>
  <si>
    <t>INF740KA1EJ0</t>
  </si>
  <si>
    <t>DSP FMP Series 220 - 40M - Direct - IDCW - Quarterly Payout</t>
  </si>
  <si>
    <t>DS1171</t>
  </si>
  <si>
    <t>DS1169</t>
  </si>
  <si>
    <t>INF740KA1EI2</t>
  </si>
  <si>
    <t>DSP FMP Series 220 - 40M - Direct - IDCW - Regular Payout</t>
  </si>
  <si>
    <t>DS1170</t>
  </si>
  <si>
    <t>DSP FMP Series 219 - 40M - Regular - IDCW - Quarterly Payout</t>
  </si>
  <si>
    <t>DS1162</t>
  </si>
  <si>
    <t>DSP FMP Series 223 - 39M - Direct - IDCW - Regular Payout</t>
  </si>
  <si>
    <t>DS1192</t>
  </si>
  <si>
    <t xml:space="preserve">INF740KA1EU7 </t>
  </si>
  <si>
    <t>DSP Liquid ETF - Direct Plan - Daily IDCW</t>
  </si>
  <si>
    <t>DS1194</t>
  </si>
  <si>
    <t>DSP FMP Series 221 - 40M - Regular - IDCW - Quarterly Payout</t>
  </si>
  <si>
    <t>DS1174</t>
  </si>
  <si>
    <t>DS1172</t>
  </si>
  <si>
    <t>DSP FMP Series 221 - 40M - Regular - IDCW - Regular Payout</t>
  </si>
  <si>
    <t>DS1173</t>
  </si>
  <si>
    <t>DSP FMP Series 221 - 40M - Direct - IDCW - Quarterly Payout</t>
  </si>
  <si>
    <t>DS1177</t>
  </si>
  <si>
    <t>DS1175</t>
  </si>
  <si>
    <t>DSP FMP Series 221 - 40M - Direct - IDCW - Regular Payout</t>
  </si>
  <si>
    <t>DS1176</t>
  </si>
  <si>
    <t>DS1160</t>
  </si>
  <si>
    <t>DSP FMP Series 219 - 40M - Regular - IDCW - Regular Payout</t>
  </si>
  <si>
    <t>DS1161</t>
  </si>
  <si>
    <t>DSP FMP Series 219 - 40M - Direct - IDCW - Quarterly Payout</t>
  </si>
  <si>
    <t>DS1165</t>
  </si>
  <si>
    <t>DS1163</t>
  </si>
  <si>
    <t>DSP FMP Series 219 - 40M - Direct - IDCW - Regular Payout</t>
  </si>
  <si>
    <t>DS1164</t>
  </si>
  <si>
    <t>DSP Arbitrage Fund - Reg - Monthly IDCW Reinvest</t>
  </si>
  <si>
    <t>DSP Arbitrage Fund - Reg - Monthly IDCW</t>
  </si>
  <si>
    <t>DS1156</t>
  </si>
  <si>
    <t>DS1154</t>
  </si>
  <si>
    <t>DSP Ultra Short Fund - Institutional Plan - Monthly IDCW</t>
  </si>
  <si>
    <t>DS491</t>
  </si>
  <si>
    <t>DSP Ultra Short Fund - Inst. Growth</t>
  </si>
  <si>
    <t>DS071</t>
  </si>
  <si>
    <t>DSP Ultra Short Fund - Inst. Daily IDCW</t>
  </si>
  <si>
    <t>DS073</t>
  </si>
  <si>
    <t>DSP Strategic Bond Fund - Reg. Growth-Discontinue</t>
  </si>
  <si>
    <t>DS108</t>
  </si>
  <si>
    <t>DSP Strategic Bond Fund - Regular Plan - IDCW Reinvest-Discontinue</t>
  </si>
  <si>
    <t>DSP Strategic Bond Fund - Reg. Daily IDCW-Discontinue</t>
  </si>
  <si>
    <t>DS285</t>
  </si>
  <si>
    <t>DSP Strategic Bond Fund - Reg. IDCW-Discontinue</t>
  </si>
  <si>
    <t>DS109</t>
  </si>
  <si>
    <t>DSP Strategic Bond Fund - Reg. Weekly IDCW</t>
  </si>
  <si>
    <t>DS128</t>
  </si>
  <si>
    <t>DSP Strategic Bond Fund - Regular Plan - Monthly IDCW Reinvest</t>
  </si>
  <si>
    <t>DSP Ultra Short Fund - Direct Plan - Weekly IDCW</t>
  </si>
  <si>
    <t>DS609</t>
  </si>
  <si>
    <t>DSP Ultra Short Fund - Direct Plan - Monthly IDCW Reinvestment</t>
  </si>
  <si>
    <t>DSP Ultra Short Fund - Direct Plan - Monthly IDCW</t>
  </si>
  <si>
    <t>DS611</t>
  </si>
  <si>
    <t>DS608</t>
  </si>
  <si>
    <t>DSP Ultra Short Fund - Direct Plan - IDCW Reinvestment</t>
  </si>
  <si>
    <t>DS612</t>
  </si>
  <si>
    <t>DSP Ultra Short Fund - Direct Plan - Daily IDCW</t>
  </si>
  <si>
    <t>DS610</t>
  </si>
  <si>
    <t>DSP Strategic Bond Fund - Reg. Weekly IDCW-Discontinue</t>
  </si>
  <si>
    <t>DS127</t>
  </si>
  <si>
    <t>DSP Strategic Bond Fund - Regular Plan - Monthly IDCW Reinvest-Discontinue</t>
  </si>
  <si>
    <t>DSP Strategic Bond Fund - Reg. Monthly IDCW-Discontinue</t>
  </si>
  <si>
    <t>DS110</t>
  </si>
  <si>
    <t>DSP Strategic Bond Fund - Reg. Monthly IDCW</t>
  </si>
  <si>
    <t>DS113</t>
  </si>
  <si>
    <t>DS111</t>
  </si>
  <si>
    <t>DSP Strategic Bond Fund - Regular Plan - IDCW Reinvest</t>
  </si>
  <si>
    <t>DSP Strategic Bond Fund - Reg. IDCW</t>
  </si>
  <si>
    <t>DS112</t>
  </si>
  <si>
    <t>DSP Strategic Bond Fund - Reg. Daily IDCW</t>
  </si>
  <si>
    <t>DS286</t>
  </si>
  <si>
    <t>DSP Strategic Bond Fund - Direct Plan - Weekly IDCW</t>
  </si>
  <si>
    <t>DS606</t>
  </si>
  <si>
    <t>DSP Strategic Bond Fund - Direct Plan - Monthly IDCW Reinvest</t>
  </si>
  <si>
    <t>DSP Strategic Bond Fund - Direct Plan - Monthly IDCW</t>
  </si>
  <si>
    <t>DS604</t>
  </si>
  <si>
    <t>DS603</t>
  </si>
  <si>
    <t>DSP Strategic Bond Fund - Direct Plan - IDCW Reinvest</t>
  </si>
  <si>
    <t>DS605</t>
  </si>
  <si>
    <t>DSP Arbitrage Fund - Reg - IDCW Reinvest</t>
  </si>
  <si>
    <t>DSP Arbitrage Fund - Reg - IDCW</t>
  </si>
  <si>
    <t>DS1155</t>
  </si>
  <si>
    <t>DSP Arbitrage Fund - Dir - Monthly IDCW Reinvest</t>
  </si>
  <si>
    <t>DSP Arbitrage Fund - Dir - Monthly IDCW</t>
  </si>
  <si>
    <t>DS1159</t>
  </si>
  <si>
    <t>DS1157</t>
  </si>
  <si>
    <t>DSP Arbitrage Fund - Dir - IDCW Reinvest</t>
  </si>
  <si>
    <t>DSP Arbitrage Fund - Dir - IDCW</t>
  </si>
  <si>
    <t>DS1158</t>
  </si>
  <si>
    <t>DSP FMP Series 218 - 40M - Regular - IDCW - Quarterly Payout</t>
  </si>
  <si>
    <t>DS1150</t>
  </si>
  <si>
    <t>DS1148</t>
  </si>
  <si>
    <t>DSP FMP Series 218 - 40M - Regular - IDCW - Regular Payout</t>
  </si>
  <si>
    <t>DS1149</t>
  </si>
  <si>
    <t>DSP FMP Series 218 - 40M - Direct - IDCW - Quarterly Payout</t>
  </si>
  <si>
    <t>DS1153</t>
  </si>
  <si>
    <t>DS1151</t>
  </si>
  <si>
    <t>DSP FMP Series 218 - 40M - Direct - IDCW - Regular Payout</t>
  </si>
  <si>
    <t>DS1152</t>
  </si>
  <si>
    <t>DSP FMP Series 217 - 40M - Regular - IDCW - Quarterly Payout</t>
  </si>
  <si>
    <t>DS1144</t>
  </si>
  <si>
    <t>DS1142</t>
  </si>
  <si>
    <t>DSP FMP Series 217 - 40M - Regular - IDCW - Regular Payout</t>
  </si>
  <si>
    <t>DS1143</t>
  </si>
  <si>
    <t>DSP FMP Series 217 - 40M - Direct - IDCW - Quarterly Payout</t>
  </si>
  <si>
    <t>DS1147</t>
  </si>
  <si>
    <t>DS1145</t>
  </si>
  <si>
    <t>DSP FMP Series 217 - 40M - Direct - IDCW - Regular Payout</t>
  </si>
  <si>
    <t>DS1146</t>
  </si>
  <si>
    <t>DS1134</t>
  </si>
  <si>
    <t>DSP Equal Nifty 50 Fund - Reg - IDCW Reinvest</t>
  </si>
  <si>
    <t>DSP Equal Nifty 50 Fund - Reg - IDCW</t>
  </si>
  <si>
    <t>DS1135</t>
  </si>
  <si>
    <t>DS1136</t>
  </si>
  <si>
    <t>DSP Equal Nifty 50 Fund - Dir - IDCW Reinvest</t>
  </si>
  <si>
    <t>DSP Equal Nifty 50 Fund - Dir - IDCW</t>
  </si>
  <si>
    <t>DS1137</t>
  </si>
  <si>
    <t>DSP Strategic Bond Fund - Direct Plan - Daily IDCW</t>
  </si>
  <si>
    <t>DS607</t>
  </si>
  <si>
    <t>DSP Short Term Fund - Regular Plan -Weekly IDCW</t>
  </si>
  <si>
    <t>DS022</t>
  </si>
  <si>
    <t>DSP Short Term Fund - Regular Plan -IDCW Reinvest</t>
  </si>
  <si>
    <t>DSP Short Term Fund - Regular Plan -IDCW</t>
  </si>
  <si>
    <t>DS016</t>
  </si>
  <si>
    <t>DSP Short Term Fund - Regular Plan -Monthly IDCW Reinvest</t>
  </si>
  <si>
    <t>DSP Short Term Fund - Regular Plan -Monthly IDCW</t>
  </si>
  <si>
    <t>DS033</t>
  </si>
  <si>
    <t>DS017</t>
  </si>
  <si>
    <t>DSP Short Term Fund - Direct Plan - Weekly IDCW</t>
  </si>
  <si>
    <t>DS601</t>
  </si>
  <si>
    <t>DSP Short Term Fund - Direct Plan - IDCW Reinvest</t>
  </si>
  <si>
    <t>DS600</t>
  </si>
  <si>
    <t>DSP Short Term Fund - Direct Plan - Monthly IDCW Reinvest</t>
  </si>
  <si>
    <t>DSP Short Term Fund - Direct Plan - Monthly IDCW</t>
  </si>
  <si>
    <t>DS602</t>
  </si>
  <si>
    <t>DS599</t>
  </si>
  <si>
    <t>DSP Bond Fund - Monthly IDCW Reinvest</t>
  </si>
  <si>
    <t>DSP Bond Fund - Regular Plan -Monthly IDCW</t>
  </si>
  <si>
    <t>DS032</t>
  </si>
  <si>
    <t>DSP Bond Fund - Regular Plan -Growth 54EB</t>
  </si>
  <si>
    <t>DSP Bond Fund - Regular Plan -Growth 54EA</t>
  </si>
  <si>
    <t>DS004</t>
  </si>
  <si>
    <t>DSP Bond Fund - Regular Plan -IDCW 54EB</t>
  </si>
  <si>
    <t>DSP Bond Fund - Regular Plan -IDCW 54EA</t>
  </si>
  <si>
    <t>DSP Bond Fund - IDCW Reinvest</t>
  </si>
  <si>
    <t>DSP Bond Fund - Regular Plan -IDCW</t>
  </si>
  <si>
    <t>DS003</t>
  </si>
  <si>
    <t>DSP Bond Fund - Direct Plan - Monthly IDCW Reinvest</t>
  </si>
  <si>
    <t>DSP Bond Fund - Direct Plan - Monthly IDCW</t>
  </si>
  <si>
    <t>DS597</t>
  </si>
  <si>
    <t xml:space="preserve">DSP Bond Fund - Direct Plan - Growth  </t>
  </si>
  <si>
    <t>DS596</t>
  </si>
  <si>
    <t>DSP Bond Fund - Direct Plan - IDCW Reinvest</t>
  </si>
  <si>
    <t>DS598</t>
  </si>
  <si>
    <t>DS203</t>
  </si>
  <si>
    <t>DSP Natural Resources and New Energy Fund - Regular Plan - IDCW Reinvest</t>
  </si>
  <si>
    <t>DSP - N.R.N.E. Fund (IDCW)</t>
  </si>
  <si>
    <t>DS204</t>
  </si>
  <si>
    <t>DSP - N.R.N.E. Fund (IG)</t>
  </si>
  <si>
    <t>DS205</t>
  </si>
  <si>
    <t>DS622</t>
  </si>
  <si>
    <t>DSP Natural Resources and New Energy Fund - Direct Plan - IDCW Reinvest</t>
  </si>
  <si>
    <t xml:space="preserve">DSP Natural Resources and New Energy Fund - Direct Plan - IDCW   </t>
  </si>
  <si>
    <t>DS623</t>
  </si>
  <si>
    <t>DS548</t>
  </si>
  <si>
    <t>DSP US Flexible Equity Fund - Regular Plan -IDCW Reinvest</t>
  </si>
  <si>
    <t>DSP US Flexible Equity Fund - Regular Plan -IDCW</t>
  </si>
  <si>
    <t>DS549</t>
  </si>
  <si>
    <t>DS634</t>
  </si>
  <si>
    <t>DSP US Flexible Equity Fund - Direct Plan - IDCW Reinvest</t>
  </si>
  <si>
    <t>DS635</t>
  </si>
  <si>
    <t>DSP REGULAR SAVINGS FUND - Regular Plan -Quarterly Income Payment - IDCW Reinvest</t>
  </si>
  <si>
    <t>DSP REGULAR SAVINGS FUND - Regular Plan -Q.IDCW</t>
  </si>
  <si>
    <t>DS041</t>
  </si>
  <si>
    <t>DSP REGULAR SAVINGS FUND - Regular Plan -Monthly Income Payment - IDCW Reinvest</t>
  </si>
  <si>
    <t>DSP REGULAR SAVINGS FUND - Regular Plan -M.IDCW</t>
  </si>
  <si>
    <t>DS040</t>
  </si>
  <si>
    <t>DS039</t>
  </si>
  <si>
    <t>DSP REGULAR SAVINGS FUND - Direct Plan - Quarterly - IDCW Reinvest</t>
  </si>
  <si>
    <t>DSP REGULAR SAVINGS FUND - Direct Plan - Quarterly IDCW</t>
  </si>
  <si>
    <t>DS595</t>
  </si>
  <si>
    <t>DSP REGULAR SAVINGS FUND - Direct Plan - Monthly - IDCW Reinvest</t>
  </si>
  <si>
    <t>DSP REGULAR SAVINGS FUND - Direct Plan - Monthly IDCW</t>
  </si>
  <si>
    <t>DS594</t>
  </si>
  <si>
    <t>DS593</t>
  </si>
  <si>
    <t>DS1082</t>
  </si>
  <si>
    <t>Unclaimed Plan</t>
  </si>
  <si>
    <t>DS1083</t>
  </si>
  <si>
    <t>DSP Savings Fund - Unclaimed IDCW - Upto 3 years</t>
  </si>
  <si>
    <t>DS1084</t>
  </si>
  <si>
    <t>DSP Savings Fund - Unclaimed IDCW - Beyond 3 years</t>
  </si>
  <si>
    <t>DS1085</t>
  </si>
  <si>
    <t>DSP Savings Fund - Regular Plan -Monthly IDCW Reinvest</t>
  </si>
  <si>
    <t>DSP Savings Fund - Regular Plan -Monthly IDCW</t>
  </si>
  <si>
    <t>DS035</t>
  </si>
  <si>
    <t>DS009</t>
  </si>
  <si>
    <t>DSP Savings Fund - Regular Plan -IDCW Reinvest</t>
  </si>
  <si>
    <t>DSP Savings Fund - Regular Plan -IDCW</t>
  </si>
  <si>
    <t>DS008</t>
  </si>
  <si>
    <t>DSP Savings Fund - Regular Plan - Daily IDCW</t>
  </si>
  <si>
    <t>DS748</t>
  </si>
  <si>
    <t>DSP Savings Fund - Direct Plan - Monthly IDCW Reinvest</t>
  </si>
  <si>
    <t>DSP Savings Fund - Direct Plan - Monthly IDCW</t>
  </si>
  <si>
    <t>DS590</t>
  </si>
  <si>
    <t>DS591</t>
  </si>
  <si>
    <t>DSP Savings Fund - Direct Plan - IDCW Reinvest</t>
  </si>
  <si>
    <t>DS592</t>
  </si>
  <si>
    <t>DSP Savings Fund - Direct Plan - Daily IDCW</t>
  </si>
  <si>
    <t>DS749</t>
  </si>
  <si>
    <t>DSP Government Securities Fund - Regular Plan -Monthly IDCW Reinvest</t>
  </si>
  <si>
    <t>DSP Government Securities Fund- Regular Plan -Monthly IDCW</t>
  </si>
  <si>
    <t>DS034</t>
  </si>
  <si>
    <t>DS007</t>
  </si>
  <si>
    <t>DSP Government Securities Fund - Regular Plan -IDCW Reinvest</t>
  </si>
  <si>
    <t>DSP Government Securities Fund- Regular Plan -IDCW</t>
  </si>
  <si>
    <t>DS006</t>
  </si>
  <si>
    <t>DSP Government Securities Fund - Direct Plan - Monthly IDCW Reinvest</t>
  </si>
  <si>
    <t>DSP Government Securities Fund - Direct Plan - Monthly IDCW</t>
  </si>
  <si>
    <t>DS587</t>
  </si>
  <si>
    <t>DS588</t>
  </si>
  <si>
    <t>DSP Government Securities Fund - Direct Plan - IDCW Reinvest</t>
  </si>
  <si>
    <t>DS589</t>
  </si>
  <si>
    <t>DSP EQUITY &amp; BOND FUND - Regular Plan - Quarterly IDCW Reinvest</t>
  </si>
  <si>
    <t>DSP Equity Savings Fund - Reg - Quarterly IDCW Reinvestment</t>
  </si>
  <si>
    <t>DSP Equity Savings Fund - Reg - Quarterly IDCW Payout</t>
  </si>
  <si>
    <t>DS1073</t>
  </si>
  <si>
    <t>DSP Equity Savings Fund - Reg - Monthly IDCW Reinvestment</t>
  </si>
  <si>
    <t>DSP Equity Savings Fund - Reg - Monthly IDCW Payout</t>
  </si>
  <si>
    <t>DS1072</t>
  </si>
  <si>
    <t>DS1070</t>
  </si>
  <si>
    <t>DSP Equity Savings Fund - Reg - IDCW Reinvestment</t>
  </si>
  <si>
    <t>DSP Equity Savings Fund - Reg - IDCW Payout</t>
  </si>
  <si>
    <t>DS1071</t>
  </si>
  <si>
    <t>DSP Equity Savings Fund - Dir - Quarterly IDCW Reinvestment</t>
  </si>
  <si>
    <t>DSP Equity Savings Fund - Dir - Quarterly IDCW Payout</t>
  </si>
  <si>
    <t>DS1077</t>
  </si>
  <si>
    <t>DSP Equity Savings Fund - Dir - Monthly IDCW Reinvestment</t>
  </si>
  <si>
    <t>DSP Equity Savings Fund - Dir - Monthly IDCW Payout</t>
  </si>
  <si>
    <t>DS1076</t>
  </si>
  <si>
    <t>DS1074</t>
  </si>
  <si>
    <t>DSP Equity Savings Fund - Dir - IDCW Reinvest</t>
  </si>
  <si>
    <t>DSP Equity Savings Fund - Dir - IDCW Payout</t>
  </si>
  <si>
    <t>DS1075</t>
  </si>
  <si>
    <t>INF740K018C0</t>
  </si>
  <si>
    <t>DSP EQUITY &amp; BOND FUND - Regular Plan - Quarterly IDCW Payout</t>
  </si>
  <si>
    <t>BF</t>
  </si>
  <si>
    <t>DS1006</t>
  </si>
  <si>
    <t>DSP EQUITY &amp; BOND FUND - Regular Plan - Growth 54EB</t>
  </si>
  <si>
    <t>DSP EQUITY &amp; BOND FUND - Direct Plan - Quarterly IDCW Reinvest</t>
  </si>
  <si>
    <t>DSP EQUITY &amp; BOND FUND - Regular Plan - Growth 54EA</t>
  </si>
  <si>
    <t>DSP EQUITY &amp; BOND FUND - Regular Plan - Growth</t>
  </si>
  <si>
    <t>DS002</t>
  </si>
  <si>
    <t>DSP EQUITY &amp; BOND FUND - Regular Plan - IDCW Reinvest</t>
  </si>
  <si>
    <t>DSP EQUITY &amp; BOND FUND - Regular Plan - IDCW 54EB</t>
  </si>
  <si>
    <t>DSP EQUITY &amp; BOND FUND - Regular Plan - IDCW 54EA</t>
  </si>
  <si>
    <t>DSP EQUITY &amp; BOND FUND - Regular Plan - IDCW</t>
  </si>
  <si>
    <t>DSP EQUITY &amp; BOND FUND - Regular Plan -IDCW</t>
  </si>
  <si>
    <t>DS001</t>
  </si>
  <si>
    <t>DSP Low Duration Fund - Regular Plan - Weekly IDCW</t>
  </si>
  <si>
    <t>DS1042</t>
  </si>
  <si>
    <t>DSP Low Duration Fund - Regular Plan - Quarterly IDCW Reinvest</t>
  </si>
  <si>
    <t>DSP Low Duration Fund - Regular Plan - Quarterly IDCW</t>
  </si>
  <si>
    <t>DS1044</t>
  </si>
  <si>
    <t>DSP Low Duration Fund - Regular Plan - Monthly IDCW Reinvest</t>
  </si>
  <si>
    <t>DSP Low Duration Fund - Regular Plan - Monthly IDCW</t>
  </si>
  <si>
    <t>DS1043</t>
  </si>
  <si>
    <t>DS1040</t>
  </si>
  <si>
    <t>DSP Low Duration Fund - Regular Plan - Daily IDCW</t>
  </si>
  <si>
    <t>DS1041</t>
  </si>
  <si>
    <t>DSP Small Cap Fund - Regular Plan - IDCW Reinvest</t>
  </si>
  <si>
    <t>INF740K010D5</t>
  </si>
  <si>
    <t>DSP EQUITY &amp; BOND FUND - Direct Plan - Quarterly IDCW Payout</t>
  </si>
  <si>
    <t>DS1007</t>
  </si>
  <si>
    <t>DS585</t>
  </si>
  <si>
    <t>DSP EQUITY &amp; BOND FUND - Direct Plan - IDCW Reinvest</t>
  </si>
  <si>
    <t>DSP EQUITY &amp; BOND FUND - Direct Plan - IDCW</t>
  </si>
  <si>
    <t>DS586</t>
  </si>
  <si>
    <t>DS129</t>
  </si>
  <si>
    <t>DSP Small Cap Fund - IDCW</t>
  </si>
  <si>
    <t>DS306</t>
  </si>
  <si>
    <t>DSP Small Cap Fund - Institutional Plan - Growth</t>
  </si>
  <si>
    <t>DSP Small Cap Fund - (IG)</t>
  </si>
  <si>
    <t>DS130</t>
  </si>
  <si>
    <t>DSP Small Cap Fund - (ID)</t>
  </si>
  <si>
    <t>DS307</t>
  </si>
  <si>
    <t>DS583</t>
  </si>
  <si>
    <t>DSP Small Cap Fund - Direct Plan - IDCW Reinvest</t>
  </si>
  <si>
    <t>DS584</t>
  </si>
  <si>
    <t>DS430</t>
  </si>
  <si>
    <t>DSP World Agriculture Fund - Regular Plan - IDCW Reinvest</t>
  </si>
  <si>
    <t>DS431</t>
  </si>
  <si>
    <t>DS632</t>
  </si>
  <si>
    <t>DSP World Agriculture Fund - Direct Plan IDCW Reinvest</t>
  </si>
  <si>
    <t>DS633</t>
  </si>
  <si>
    <t>DSP Low Duration Fund - Direct Plan - Weekly IDCW</t>
  </si>
  <si>
    <t>DS1047</t>
  </si>
  <si>
    <t>DSP Low Duration Fund - Direct Plan - Quarterly IDCW Reinvest</t>
  </si>
  <si>
    <t>DSP Low Duration Fund - Direct Plan - Quarterly IDCW</t>
  </si>
  <si>
    <t>DS1049</t>
  </si>
  <si>
    <t>DSP Low Duration Fund - Direct Plan - Monthly IDCW Reinvest</t>
  </si>
  <si>
    <t>DSP Low Duration Fund - Direct Plan - Monthly IDCW</t>
  </si>
  <si>
    <t>DS1048</t>
  </si>
  <si>
    <t>DS1045</t>
  </si>
  <si>
    <t>DSP Low Duration Fund - Direct Plan - Daily IDCW</t>
  </si>
  <si>
    <t>DS1046</t>
  </si>
  <si>
    <t>DSP Top 100 Equity Fund - Regular Plan - IDCW Reinvest</t>
  </si>
  <si>
    <t>DS084</t>
  </si>
  <si>
    <t>DSP Tax Saver Fund - Regular Plan -IDCW Reinvest</t>
  </si>
  <si>
    <t>DSP Tax Saver Fund - Regular Plan -IDCW</t>
  </si>
  <si>
    <t>DS085</t>
  </si>
  <si>
    <t>DS581</t>
  </si>
  <si>
    <t>DSP Tax Saver Fund - Direct Plan - IDCW Reinvest</t>
  </si>
  <si>
    <t>DS582</t>
  </si>
  <si>
    <t>DSP Top 100 Fund - Regular Plan - Growth</t>
  </si>
  <si>
    <t>DS019</t>
  </si>
  <si>
    <t>DSP Top 100 Fund - Regular Plan - IDCW</t>
  </si>
  <si>
    <t>DSP Top 100 Fund (IDCW)</t>
  </si>
  <si>
    <t>DS028</t>
  </si>
  <si>
    <t>DSP Top 100 Fund - Institutional Plan - Growth</t>
  </si>
  <si>
    <t>DSP Top 100 Fund (IG)</t>
  </si>
  <si>
    <t>DS118</t>
  </si>
  <si>
    <t>DSP Top 100 Fund - Institutional Plan - IDCW</t>
  </si>
  <si>
    <t>DSP Top 100 Fund (ID)</t>
  </si>
  <si>
    <t>DS119</t>
  </si>
  <si>
    <t>DS579</t>
  </si>
  <si>
    <t>DSP Top 100 Equity Fund - Direct Plan - IDCW Reinvest</t>
  </si>
  <si>
    <t>DS580</t>
  </si>
  <si>
    <t>DSP FMP Series 227 - 39M - Regular - IDCW - Quarterly Payout</t>
  </si>
  <si>
    <t>DS1209</t>
  </si>
  <si>
    <t>DS1207</t>
  </si>
  <si>
    <t>DSP FMP Series 227 - 39M - Regular - IDCW - Regular Payout</t>
  </si>
  <si>
    <t>DS1208</t>
  </si>
  <si>
    <t>INF740KA1GE6</t>
  </si>
  <si>
    <t>DSP FMP Series 227 - 39M - Direct - IDCW - Quarterly Payout</t>
  </si>
  <si>
    <t>DS1212</t>
  </si>
  <si>
    <t>DS1210</t>
  </si>
  <si>
    <t>DSP FMP Series 227 - 39M - Direct - IDCW - Regular Payout</t>
  </si>
  <si>
    <t>DS1211</t>
  </si>
  <si>
    <t>DS1008</t>
  </si>
  <si>
    <t>DSP Global Allocation Fund - Regular - IDCW - Reinvest</t>
  </si>
  <si>
    <t>DSP Global Allocation Fund - Regular - IDCW - Payout</t>
  </si>
  <si>
    <t>DS1009</t>
  </si>
  <si>
    <t>DS1010</t>
  </si>
  <si>
    <t>DSP Global Allocation Fund - Direct - IDCW - Reinvest</t>
  </si>
  <si>
    <t>DSP Global Allocation Fund - Direct - IDCW - Payout</t>
  </si>
  <si>
    <t>DS1011</t>
  </si>
  <si>
    <t>DS301</t>
  </si>
  <si>
    <t>DSP Focus Fund - Regular Plan -IDCW Reinvest</t>
  </si>
  <si>
    <t>DSP Focus Fund - Regular Plan -IDCW</t>
  </si>
  <si>
    <t>DS300</t>
  </si>
  <si>
    <t>DS630</t>
  </si>
  <si>
    <t>DSP Focus Fund - Direct Plan - IDCW Reinvest</t>
  </si>
  <si>
    <t>DS631</t>
  </si>
  <si>
    <t>DS294</t>
  </si>
  <si>
    <t>DSP World Mining Fund - Regular Plan - IDCW Reinvest</t>
  </si>
  <si>
    <t>DS295</t>
  </si>
  <si>
    <t>DSP World Mining Fund - Institutional Plan - Growth</t>
  </si>
  <si>
    <t>DS293</t>
  </si>
  <si>
    <t>DSP World Mining Fund - Institutional Plan - IDCW</t>
  </si>
  <si>
    <t>DS292</t>
  </si>
  <si>
    <t>DS628</t>
  </si>
  <si>
    <t>DSP World Mining Fund - Direct Plan - IDCW Reinvest</t>
  </si>
  <si>
    <t>DS629</t>
  </si>
  <si>
    <t>DS289</t>
  </si>
  <si>
    <t>DSP World Energy Fund - Regular Plan - IDCW Reinvest</t>
  </si>
  <si>
    <t>DS290</t>
  </si>
  <si>
    <t>DSP World Energy Fund - Institutional Plan - Growth</t>
  </si>
  <si>
    <t>DS288</t>
  </si>
  <si>
    <t>DSP World Energy Fund - Institutional Plan - IDCW</t>
  </si>
  <si>
    <t>DS291</t>
  </si>
  <si>
    <t>DS626</t>
  </si>
  <si>
    <t>DSP World Energy Fund - Direct Plan - IDCW Reinvest</t>
  </si>
  <si>
    <t>DS627</t>
  </si>
  <si>
    <t>DS147</t>
  </si>
  <si>
    <t>DSP World Gold Fund - Regular Plan - IDCW Reinvest</t>
  </si>
  <si>
    <t>DSP World Gold Fund - IDCW</t>
  </si>
  <si>
    <t>DS148</t>
  </si>
  <si>
    <t>DSP World Gold Fund - Institutional Plan - Growth</t>
  </si>
  <si>
    <t>DSP World Gold Fund - (IG)</t>
  </si>
  <si>
    <t>DS263</t>
  </si>
  <si>
    <t>DSP World Gold Fund - Institutional Plan - IDCW</t>
  </si>
  <si>
    <t>DSP World Gold Fund - (ID)</t>
  </si>
  <si>
    <t>DS264</t>
  </si>
  <si>
    <t>DS624</t>
  </si>
  <si>
    <t>DSP World Gold Fund - Direct Plan - IDCW Reinvest</t>
  </si>
  <si>
    <t>CashFlow Appliability</t>
  </si>
  <si>
    <t>Exposure to Overseas Investments</t>
  </si>
  <si>
    <t>Exposure to Derivatives</t>
  </si>
  <si>
    <t>Change in Objective</t>
  </si>
  <si>
    <t>Change in Scheme Name</t>
  </si>
  <si>
    <t>Change in BanchMark</t>
  </si>
  <si>
    <t>Financial Year End Date</t>
  </si>
  <si>
    <t>Financial Year Start Date</t>
  </si>
  <si>
    <t>Scheme Maturity Date</t>
  </si>
  <si>
    <t>Scheme Launch Date</t>
  </si>
  <si>
    <t>Scheme Full Name</t>
  </si>
  <si>
    <t>Scheme Short Code</t>
  </si>
  <si>
    <t>Isin</t>
  </si>
  <si>
    <t>Fund Type</t>
  </si>
  <si>
    <t>Fund Category</t>
  </si>
  <si>
    <t>Karvy Scheme Code</t>
  </si>
  <si>
    <t>Karvy Class Code</t>
  </si>
  <si>
    <t>Karvy Amc Code</t>
  </si>
  <si>
    <t>Cams Scheme Code</t>
  </si>
  <si>
    <t>Cams Amc Code</t>
  </si>
  <si>
    <t>Dividend Day</t>
  </si>
  <si>
    <t>Fixed Nav</t>
  </si>
  <si>
    <t>Exit Load</t>
  </si>
  <si>
    <t>Entry Load</t>
  </si>
  <si>
    <t>Round Off</t>
  </si>
  <si>
    <t>Amfi Name</t>
  </si>
  <si>
    <t>Amfi Code</t>
  </si>
  <si>
    <t>Et Plan</t>
  </si>
  <si>
    <t>Et Type</t>
  </si>
  <si>
    <t>Et Name</t>
  </si>
  <si>
    <t>Et Code</t>
  </si>
  <si>
    <t>Plan Name Exp Ratio</t>
  </si>
  <si>
    <t>Plan Code Aspermf</t>
  </si>
  <si>
    <t>Scheme Code Aspermf</t>
  </si>
  <si>
    <t>DSP Flexi Cap Fund</t>
  </si>
  <si>
    <t>Interest Rate Swaps</t>
  </si>
  <si>
    <t>YDY5</t>
  </si>
  <si>
    <t>- As on September 30, 2021</t>
  </si>
  <si>
    <t>DSP FMP Series - 264 - 60M - 17D - Direct - Growth</t>
  </si>
  <si>
    <t>DSP FMP Series - 264 - 60M - 17D - Direct - IDCW</t>
  </si>
  <si>
    <t>DSP FMP Series - 264 - 60M - 17D - Regular - IDCW</t>
  </si>
  <si>
    <t>DSP FMP Series - 264 - 60M - 17D - Regular Plan - Growth</t>
  </si>
  <si>
    <t>DSP FMP Series - 232 - 36M - Direct Plan - Growth - Mat Date 14-Jun-2021</t>
  </si>
  <si>
    <t>DSP FMP Series - 232 - 36M - Direct Plan - IDCW - Payout - Mat Date 14-Jun-2021</t>
  </si>
  <si>
    <t>DSP FMP Series - 232 - 36M - Regular Plan - IDCW - Payout - Mat Date 14-Jun-2021</t>
  </si>
  <si>
    <t>DSP FMP Series - 232 - 36M - Regular Plan - Growth - Mat Date 14-Jun-2021</t>
  </si>
  <si>
    <t>DSP Floater Fund</t>
  </si>
  <si>
    <t>DSP FMP - Series 264 - 60M - 17D***</t>
  </si>
  <si>
    <t>YDY5Regular</t>
  </si>
  <si>
    <t>YDY5Direct</t>
  </si>
  <si>
    <t>NAV Date</t>
  </si>
  <si>
    <t>MFond Code</t>
  </si>
  <si>
    <t>US3795772082</t>
  </si>
  <si>
    <t>GLOBUS MEDICAL INC - A GLOBUS MEDICAL IN</t>
  </si>
  <si>
    <t>Scheme launched during the half year ended September 30, 2021.</t>
  </si>
  <si>
    <t>Total outstanding exposure to derivatives at the end of  September 30, 2021</t>
  </si>
  <si>
    <t>NA</t>
  </si>
  <si>
    <t>Daily Reinvestment of Income Distribution cum Capital Withdrawal option (IDCW)</t>
  </si>
  <si>
    <t>Weekly Payout/Reinvestment of Income Distribution cum Capital Withdrawal option (IDCW)</t>
  </si>
  <si>
    <t>Particulars</t>
  </si>
  <si>
    <t>Sr No.</t>
  </si>
  <si>
    <t>Monthly Payout/Reinvestment of Income Distribution cum Capital Withdrawal option (IDCW)</t>
  </si>
  <si>
    <t>Quarterly Payout/Reinvestment of Income Distribution cum Capital Withdrawal option (IDCW)</t>
  </si>
  <si>
    <t>Payout/Reinvestment of Income Distribution cum Capital Withdrawal option (IDCW)</t>
  </si>
  <si>
    <t>Growth</t>
  </si>
  <si>
    <t>Portfolio Turn Over Ratio is disclosed only for Equity Schemes.</t>
  </si>
  <si>
    <t>Total of Securities below investment grade or default provided for the Half Year of September 30, 2021 (Rs. lakh)</t>
  </si>
  <si>
    <t>Aggregate distributions during the half year (Rs. per Unit)</t>
  </si>
  <si>
    <t>Pursuant to payment of IDCW, the NAV of the IDCW Option(s) of aforesaid Scheme of the Fund would fall to 
the extent of payout and statutory levy, if any. For complete distribution history of the Schemes, please visit www.dspim.com</t>
  </si>
  <si>
    <t>Average Maturity and Modified Duration is for Debt Schemes and for Debt portion of DSP Regular Savings Fund ,DSP Equity &amp; Bond Fund,DSP Dynamic Asset Allocation Fund, DSP Equity Savings Fund and DSP Arbitrage Fund.</t>
  </si>
  <si>
    <t>Details of Investments in Derivative Instruments:</t>
  </si>
  <si>
    <t>DSP Mutual Fund</t>
  </si>
  <si>
    <t>Hedging Positions through Futures as on 30th September 2021 :</t>
  </si>
  <si>
    <t>Amount in Rupees</t>
  </si>
  <si>
    <t>Underlying</t>
  </si>
  <si>
    <t>Long / Short</t>
  </si>
  <si>
    <t>Futures Price when purchased</t>
  </si>
  <si>
    <t>Current price of the contract</t>
  </si>
  <si>
    <t>Margin maintained in Rupees Lakhs</t>
  </si>
  <si>
    <t>Total % of existing assets hedged through futures</t>
  </si>
  <si>
    <t>ACC Limited</t>
  </si>
  <si>
    <t>Short</t>
  </si>
  <si>
    <t>Adani Enterprises Limited</t>
  </si>
  <si>
    <t>Adani Ports and Special Economic Zone Limited</t>
  </si>
  <si>
    <t>Alembic Pharmaceuticals Limited</t>
  </si>
  <si>
    <t>Amara Raja Batteries Limited</t>
  </si>
  <si>
    <t>Ambuja Cements Limited</t>
  </si>
  <si>
    <t>Apollo Hospitals Enterprise Limited</t>
  </si>
  <si>
    <t>Apollo Tyres Limited</t>
  </si>
  <si>
    <t>Ashok Leyland Limited</t>
  </si>
  <si>
    <t>Asian Paints Limited</t>
  </si>
  <si>
    <t>Astral Limited</t>
  </si>
  <si>
    <t>Aurobindo Pharma Limited</t>
  </si>
  <si>
    <t>Axis Bank Limited</t>
  </si>
  <si>
    <t>Bajaj Auto Limited</t>
  </si>
  <si>
    <t>Bajaj Finance Limited</t>
  </si>
  <si>
    <t>Bajaj Finserv Limited</t>
  </si>
  <si>
    <t>Balkrishna Industries Limited</t>
  </si>
  <si>
    <t>Bandhan Bank Limited</t>
  </si>
  <si>
    <t>Bank of Baroda</t>
  </si>
  <si>
    <t>Bata India Limited</t>
  </si>
  <si>
    <t>Bharat Forge Limited</t>
  </si>
  <si>
    <t>Bharat Heavy Electricals Limited</t>
  </si>
  <si>
    <t>Bharat Petroleum Corporation Limited</t>
  </si>
  <si>
    <t>Biocon Limited</t>
  </si>
  <si>
    <t>Bosch Limited</t>
  </si>
  <si>
    <t>Cadila Healthcare Limited</t>
  </si>
  <si>
    <t>Can Fin Homes Limited</t>
  </si>
  <si>
    <t>Canara Bank</t>
  </si>
  <si>
    <t>Cholamandalam Investment and Finance Company Limited</t>
  </si>
  <si>
    <t>City Union Bank Limited</t>
  </si>
  <si>
    <t>Coforge Limited</t>
  </si>
  <si>
    <t>Coromandel International Limited</t>
  </si>
  <si>
    <t>Cummins India Limited</t>
  </si>
  <si>
    <t>Deepak Nitrite Limited</t>
  </si>
  <si>
    <t>Divi's Laboratories Limited</t>
  </si>
  <si>
    <t>DLF Limited</t>
  </si>
  <si>
    <t>Dr. Reddy's Laboratories Limited</t>
  </si>
  <si>
    <t>Escorts Limited</t>
  </si>
  <si>
    <t>Exide Industries Limited</t>
  </si>
  <si>
    <t>GAIL (India) Limited</t>
  </si>
  <si>
    <t>Glenmark Pharmaceuticals Limited</t>
  </si>
  <si>
    <t>Godrej Consumer Products Limited</t>
  </si>
  <si>
    <t>Granules India Limited</t>
  </si>
  <si>
    <t>Gujarat Gas Limited</t>
  </si>
  <si>
    <t>Havells India Limited</t>
  </si>
  <si>
    <t>HCL Technologies Limited</t>
  </si>
  <si>
    <t>HDFC Asset Management Company Limited</t>
  </si>
  <si>
    <t>HDFC Bank Limited</t>
  </si>
  <si>
    <t>HDFC Life Insurance Company Limited</t>
  </si>
  <si>
    <t>Hero MotoCorp Limited</t>
  </si>
  <si>
    <t>Hindalco Industries Limited</t>
  </si>
  <si>
    <t>Hindustan Petroleum Corporation Limited</t>
  </si>
  <si>
    <t>Housing Development Finance Corporation Limited</t>
  </si>
  <si>
    <t>ICICI Bank Limited</t>
  </si>
  <si>
    <t>ICICI Prudential Life Insurance Company Limited</t>
  </si>
  <si>
    <t>IDFC First Bank Limited</t>
  </si>
  <si>
    <t>Indraprastha Gas Limited</t>
  </si>
  <si>
    <t>IndusInd Bank Limited</t>
  </si>
  <si>
    <t>Info Edge (India) Limited</t>
  </si>
  <si>
    <t>Infosys Limited</t>
  </si>
  <si>
    <t>InterGlobe Aviation Limited</t>
  </si>
  <si>
    <t>ITC Limited</t>
  </si>
  <si>
    <t>Jindal Steel &amp; Power Limited</t>
  </si>
  <si>
    <t>JSW Steel Limited</t>
  </si>
  <si>
    <t>Jubilant Foodworks Limited</t>
  </si>
  <si>
    <t>L&amp;T Finance Holdings Limited</t>
  </si>
  <si>
    <t>Larsen &amp; Toubro Limited</t>
  </si>
  <si>
    <t>LIC Housing Finance Limited</t>
  </si>
  <si>
    <t>Lupin Limited</t>
  </si>
  <si>
    <t>Mahanagar Gas Limited</t>
  </si>
  <si>
    <t>Mahindra &amp; Mahindra Financial Services Limited</t>
  </si>
  <si>
    <t>Mahindra &amp; Mahindra Limited</t>
  </si>
  <si>
    <t>Marico Limited</t>
  </si>
  <si>
    <t>Maruti Suzuki India Limited</t>
  </si>
  <si>
    <t>Max Financial Services Limited</t>
  </si>
  <si>
    <t>MindTree Limited</t>
  </si>
  <si>
    <t>MphasiS Limited</t>
  </si>
  <si>
    <t>MRF Limited</t>
  </si>
  <si>
    <t>Multi Commodity Exchange of India Limited</t>
  </si>
  <si>
    <t>Muthoot Finance Limited</t>
  </si>
  <si>
    <t>National Aluminium Company Limited</t>
  </si>
  <si>
    <t>NMDC Limited</t>
  </si>
  <si>
    <t>Oil &amp; Natural Gas Corporation Limited</t>
  </si>
  <si>
    <t>Page Industries Limited</t>
  </si>
  <si>
    <t>Petronet LNG Limited</t>
  </si>
  <si>
    <t>Piramal Enterprises Limited</t>
  </si>
  <si>
    <t>Power Finance Corporation Limited</t>
  </si>
  <si>
    <t>Punjab National Bank</t>
  </si>
  <si>
    <t>PVR Limited</t>
  </si>
  <si>
    <t>RBL Bank Limited</t>
  </si>
  <si>
    <t>Reliance Industries Limited</t>
  </si>
  <si>
    <t>Shriram Transport Finance Company Limited</t>
  </si>
  <si>
    <t>SRF Limited</t>
  </si>
  <si>
    <t>State Bank of India</t>
  </si>
  <si>
    <t>Steel Authority of India Limited</t>
  </si>
  <si>
    <t>Sun Pharmaceutical Industries Limited</t>
  </si>
  <si>
    <t>Sun TV Network Limited</t>
  </si>
  <si>
    <t>Tata Chemicals Limited</t>
  </si>
  <si>
    <t>Tata Consultancy Services Limited</t>
  </si>
  <si>
    <t>TATA CONSUMER PRODUCTS LIMITED</t>
  </si>
  <si>
    <t>Tata Power Company Limited</t>
  </si>
  <si>
    <t>Tata Steel Limited</t>
  </si>
  <si>
    <t>Tech Mahindra Limited</t>
  </si>
  <si>
    <t>The Federal Bank Limited</t>
  </si>
  <si>
    <t>The Indian Hotels Company Limited</t>
  </si>
  <si>
    <t>The Ramco Cements Limited</t>
  </si>
  <si>
    <t>Titan Company Limited</t>
  </si>
  <si>
    <t>Torrent Pharmaceuticals Limited</t>
  </si>
  <si>
    <t>UltraTech Cement Limited</t>
  </si>
  <si>
    <t>United Spirits Limited</t>
  </si>
  <si>
    <t>UPL Limited</t>
  </si>
  <si>
    <t>Vedanta Limited</t>
  </si>
  <si>
    <t>Vodafone Idea Limited</t>
  </si>
  <si>
    <t>Zee Entertainment Enterprises Limited</t>
  </si>
  <si>
    <t>Aditya Birla Fashion and Retail Limited</t>
  </si>
  <si>
    <t>Bharat Electronics Limited</t>
  </si>
  <si>
    <t>Britannia Industries Limited</t>
  </si>
  <si>
    <t>Coal India Limited</t>
  </si>
  <si>
    <t>Grasim Industries Limited</t>
  </si>
  <si>
    <t>Indian Energy Exchange Limited</t>
  </si>
  <si>
    <t>Indus Towers Limited</t>
  </si>
  <si>
    <t>Kotak Mahindra Bank Limited</t>
  </si>
  <si>
    <t>Manappuram Finance Limited</t>
  </si>
  <si>
    <t>Nippon Life India Asset Management Limited</t>
  </si>
  <si>
    <t>NTPC Limited</t>
  </si>
  <si>
    <t>SBI Life Insurance Company Limited</t>
  </si>
  <si>
    <t>Siemens Limited</t>
  </si>
  <si>
    <t>Strides Pharma Science Limited</t>
  </si>
  <si>
    <t>Syngene International Limited</t>
  </si>
  <si>
    <t>Tata Motors Limited</t>
  </si>
  <si>
    <t>Trent Limited</t>
  </si>
  <si>
    <t>Hedging Positions through Interest Rate Futures as on 30th September 2021 : Nil</t>
  </si>
  <si>
    <t>For the period 01st April 2021 to 30th September 2021, hedging transactions through futures have been squared off/expired :</t>
  </si>
  <si>
    <t>Total Number of contracts where futures were bought (Opening Balance)</t>
  </si>
  <si>
    <t>Total Number of contracts where futures were bought</t>
  </si>
  <si>
    <t>Total Number of contracts where futures were sold (Opening Balance)</t>
  </si>
  <si>
    <t>Total Number of contracts where futures were sold</t>
  </si>
  <si>
    <t>Gross Notional Value of contracts where futures were bought</t>
  </si>
  <si>
    <t>Gross Notional Value of contracts where futures were sold</t>
  </si>
  <si>
    <t>Net Profit/Loss value on all contracts combined</t>
  </si>
  <si>
    <t>Other than Hedging Positions through Futures(including Interest Rate Futures) as on 30th September 2021: Nil</t>
  </si>
  <si>
    <t xml:space="preserve"> </t>
  </si>
  <si>
    <t>For the period 01st April 2021 to 30th September 2021, non-hedging transactions through futures have been squared off/expired : Nil</t>
  </si>
  <si>
    <t>Total Number of contracts where futures were bought (opening balance)</t>
  </si>
  <si>
    <t>Total Number of contracts where futures were sold (opening balance)</t>
  </si>
  <si>
    <t>Hedging Positions through Put Options as on 30th September 2021 : Nil</t>
  </si>
  <si>
    <t>For the period 01st April 2021 to 30th September 2021, hedging transactions through options which have been squared off/expired : Nil                                                                                                                   </t>
  </si>
  <si>
    <t>Other than Hedging Positions through Options as on 30th September 2021 :</t>
  </si>
  <si>
    <t>Call/Put</t>
  </si>
  <si>
    <t>Number of contracts</t>
  </si>
  <si>
    <t>Option Price when purchased</t>
  </si>
  <si>
    <t>Total exposure as % to Net Assets</t>
  </si>
  <si>
    <t>NIFTY</t>
  </si>
  <si>
    <t>Put</t>
  </si>
  <si>
    <t>For the period 01st April 2021 to 30th September 2021, non-hedging transactions through options have been squared off/expired :</t>
  </si>
  <si>
    <t>Total Number of contracts entered into</t>
  </si>
  <si>
    <t>Gross Notional Value of contracts entered into</t>
  </si>
  <si>
    <t>Net Profit/Loss value on all contracts (treat premium paid as loss)</t>
  </si>
  <si>
    <t>BANKNIFTY</t>
  </si>
  <si>
    <t>DSP A.C.E. Fund (Analyst’s Conviction Equalized) - Series 2</t>
  </si>
  <si>
    <t>Hedging Positions through swaps as on 30th September 2021 :</t>
  </si>
  <si>
    <t>Underlying Security</t>
  </si>
  <si>
    <t>Position</t>
  </si>
  <si>
    <t>Instrument Type</t>
  </si>
  <si>
    <t>Maturity/Next Interest Fixing</t>
  </si>
  <si>
    <t>Notional Value 
(Rs in lakhs)</t>
  </si>
  <si>
    <t xml:space="preserve">5.15% GOI 09NOV2025 </t>
  </si>
  <si>
    <t>Fixed</t>
  </si>
  <si>
    <t>Long</t>
  </si>
  <si>
    <t>Floating</t>
  </si>
  <si>
    <t xml:space="preserve">5.22% GOI 15JUN2025 </t>
  </si>
  <si>
    <t>5.22% GOI 15JUN2025, 6.69% MADHYA PRADESH SDL 17MAR2025</t>
  </si>
  <si>
    <t>5.88% GUJARAT SDL 31MAR2025, 6.69% MADHYA PRADESH SDL 17MAR2025</t>
  </si>
  <si>
    <t xml:space="preserve">Note : In case of derivative transactions, end of the day position on the date of such transaction is considered as the basis to assess the nature of transaction as hedge / non-hedge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</si>
</sst>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3" formatCode="_(* #,##0.00_);_(* \(#,##0.00\);_(* &quot;-&quot;??_);_(@_)"/>
    <numFmt numFmtId="164" formatCode="_(* #,##0.00_);_(* \(#,##0.00\);_(* &quot;-&quot;_);_(* @_)"/>
    <numFmt numFmtId="165" formatCode="#,##0.00000000"/>
    <numFmt numFmtId="166" formatCode="0.000"/>
    <numFmt numFmtId="167" formatCode="0.00_)"/>
    <numFmt numFmtId="168" formatCode="_(* #,##0.000_);_(* \(#,##0.000\);_(* &quot;-&quot;_);_(* @_)"/>
    <numFmt numFmtId="169" formatCode="_(* #,##0.0000_);_(* \(#,##0.0000\);_(* &quot;-&quot;_);_(* @_)"/>
    <numFmt numFmtId="170" formatCode="#,##0.000000"/>
    <numFmt numFmtId="171" formatCode="#,##0.00_);\(#,##0.00\)%"/>
    <numFmt numFmtId="172" formatCode="_(* #,##0_);_(* \(#,##0\);_(* &quot;-&quot;??_);_(@_)"/>
  </numFmts>
  <fonts count="22" x14ac:knownFonts="1">
    <font>
      <sz val="10"/>
      <color indexed="8"/>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color indexed="8"/>
      <name val="Arial"/>
      <family val="2"/>
    </font>
    <font>
      <sz val="8"/>
      <name val="Arial"/>
      <family val="2"/>
    </font>
    <font>
      <b/>
      <i/>
      <sz val="16"/>
      <name val="Helv"/>
    </font>
    <font>
      <i/>
      <sz val="10"/>
      <name val="Helv"/>
    </font>
    <font>
      <b/>
      <sz val="10"/>
      <name val="Arial"/>
      <family val="2"/>
    </font>
    <font>
      <b/>
      <sz val="11"/>
      <name val="Times New Roman"/>
      <family val="1"/>
    </font>
    <font>
      <b/>
      <sz val="10"/>
      <color indexed="8"/>
      <name val="Times New Roman"/>
      <family val="1"/>
    </font>
    <font>
      <sz val="10"/>
      <color indexed="8"/>
      <name val="Times New Roman"/>
      <family val="1"/>
    </font>
    <font>
      <sz val="10"/>
      <color indexed="8"/>
      <name val="Arial"/>
      <family val="2"/>
    </font>
    <font>
      <sz val="9"/>
      <color rgb="FF000000"/>
      <name val="Arial"/>
      <family val="2"/>
    </font>
    <font>
      <sz val="11"/>
      <color rgb="FF000000"/>
      <name val="Calibri"/>
      <family val="2"/>
    </font>
    <font>
      <sz val="10"/>
      <color rgb="FF000000"/>
      <name val="Arial Unicode MS"/>
      <family val="2"/>
    </font>
    <font>
      <sz val="10"/>
      <name val="Trebuchet MS"/>
      <family val="2"/>
    </font>
    <font>
      <b/>
      <sz val="10"/>
      <name val="Trebuchet MS"/>
      <family val="2"/>
    </font>
    <font>
      <sz val="10"/>
      <color rgb="FFFF0000"/>
      <name val="Trebuchet MS"/>
      <family val="2"/>
    </font>
    <font>
      <sz val="10"/>
      <color theme="0"/>
      <name val="Trebuchet MS"/>
      <family val="2"/>
    </font>
    <font>
      <sz val="10"/>
      <color theme="1"/>
      <name val="Trebuchet MS"/>
      <family val="2"/>
    </font>
  </fonts>
  <fills count="10">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55"/>
        <bgColor indexed="9"/>
      </patternFill>
    </fill>
    <fill>
      <patternFill patternType="solid">
        <fgColor rgb="FFFFFF00"/>
        <bgColor indexed="64"/>
      </patternFill>
    </fill>
    <fill>
      <patternFill patternType="solid">
        <fgColor rgb="FFFFFFFF"/>
        <bgColor rgb="FFFFFFFF"/>
      </patternFill>
    </fill>
    <fill>
      <patternFill patternType="solid">
        <fgColor theme="5" tint="0.59999389629810485"/>
        <bgColor indexed="64"/>
      </patternFill>
    </fill>
    <fill>
      <patternFill patternType="solid">
        <fgColor theme="5" tint="0.39997558519241921"/>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rgb="FFCCCCFF"/>
      </left>
      <right style="thin">
        <color rgb="FFCCCCFF"/>
      </right>
      <top style="thin">
        <color rgb="FFCCCCFF"/>
      </top>
      <bottom style="thin">
        <color rgb="FFCCCCFF"/>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9">
    <xf numFmtId="0" fontId="0" fillId="0" borderId="0"/>
    <xf numFmtId="0" fontId="4" fillId="0" borderId="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164" fontId="5" fillId="0" borderId="0" applyFont="0" applyFill="0" applyBorder="0" applyAlignment="0" applyProtection="0"/>
    <xf numFmtId="38" fontId="6" fillId="2" borderId="0" applyNumberFormat="0" applyBorder="0" applyAlignment="0" applyProtection="0"/>
    <xf numFmtId="10" fontId="6" fillId="3" borderId="1" applyNumberFormat="0" applyBorder="0" applyAlignment="0" applyProtection="0"/>
    <xf numFmtId="0" fontId="4" fillId="0" borderId="0"/>
    <xf numFmtId="167" fontId="7" fillId="0" borderId="0"/>
    <xf numFmtId="0" fontId="4" fillId="0" borderId="0"/>
    <xf numFmtId="0" fontId="5" fillId="0" borderId="0"/>
    <xf numFmtId="0" fontId="8" fillId="0" borderId="2"/>
    <xf numFmtId="9" fontId="5" fillId="0" borderId="0" applyFont="0" applyFill="0" applyBorder="0" applyAlignment="0" applyProtection="0"/>
    <xf numFmtId="10" fontId="4" fillId="0" borderId="0" applyFont="0" applyFill="0" applyBorder="0" applyAlignment="0" applyProtection="0"/>
    <xf numFmtId="12" fontId="9" fillId="0" borderId="0" applyNumberFormat="0" applyFill="0" applyBorder="0" applyAlignment="0" applyProtection="0"/>
    <xf numFmtId="0" fontId="4" fillId="0" borderId="0"/>
    <xf numFmtId="40" fontId="10" fillId="0" borderId="0"/>
    <xf numFmtId="0" fontId="3" fillId="0" borderId="0"/>
    <xf numFmtId="0" fontId="1" fillId="0" borderId="0"/>
    <xf numFmtId="0" fontId="4" fillId="0" borderId="0"/>
    <xf numFmtId="43" fontId="1" fillId="0" borderId="0" applyFont="0" applyFill="0" applyBorder="0" applyAlignment="0" applyProtection="0"/>
    <xf numFmtId="9" fontId="1" fillId="0" borderId="0" applyFont="0" applyFill="0" applyBorder="0" applyAlignment="0" applyProtection="0"/>
  </cellStyleXfs>
  <cellXfs count="145">
    <xf numFmtId="0" fontId="0" fillId="0" borderId="0" xfId="0"/>
    <xf numFmtId="0" fontId="0" fillId="0" borderId="0" xfId="0" applyFill="1"/>
    <xf numFmtId="0" fontId="0" fillId="5" borderId="0" xfId="0" applyFill="1"/>
    <xf numFmtId="0" fontId="0" fillId="0" borderId="0" xfId="0" applyFont="1"/>
    <xf numFmtId="15" fontId="0" fillId="0" borderId="0" xfId="0" applyNumberFormat="1"/>
    <xf numFmtId="0" fontId="5" fillId="0" borderId="0" xfId="0" applyFont="1"/>
    <xf numFmtId="49" fontId="14" fillId="6" borderId="7" xfId="0" applyNumberFormat="1" applyFont="1" applyFill="1" applyBorder="1" applyAlignment="1">
      <alignment horizontal="left"/>
    </xf>
    <xf numFmtId="0" fontId="4" fillId="0" borderId="0" xfId="0" applyFont="1"/>
    <xf numFmtId="0" fontId="4" fillId="5" borderId="0" xfId="0" applyFont="1" applyFill="1"/>
    <xf numFmtId="0" fontId="4" fillId="0" borderId="0" xfId="0" applyFont="1" applyProtection="1">
      <protection locked="0"/>
    </xf>
    <xf numFmtId="0" fontId="4" fillId="0" borderId="0" xfId="10" applyFont="1" applyFill="1" applyBorder="1" applyAlignment="1" applyProtection="1">
      <protection locked="0"/>
    </xf>
    <xf numFmtId="0" fontId="4" fillId="0" borderId="0" xfId="10" applyFont="1" applyFill="1" applyProtection="1">
      <protection locked="0"/>
    </xf>
    <xf numFmtId="0" fontId="9" fillId="0" borderId="0" xfId="0" applyFont="1" applyProtection="1">
      <protection locked="0"/>
    </xf>
    <xf numFmtId="0" fontId="9" fillId="0" borderId="0" xfId="10" applyFont="1" applyFill="1" applyProtection="1">
      <protection locked="0"/>
    </xf>
    <xf numFmtId="0" fontId="9" fillId="0" borderId="0" xfId="10" applyFont="1" applyFill="1" applyBorder="1" applyAlignment="1" applyProtection="1">
      <protection locked="0"/>
    </xf>
    <xf numFmtId="0" fontId="0" fillId="0" borderId="1" xfId="0" applyBorder="1"/>
    <xf numFmtId="0" fontId="11" fillId="4" borderId="1" xfId="0" applyFont="1" applyFill="1" applyBorder="1" applyProtection="1">
      <protection locked="0"/>
    </xf>
    <xf numFmtId="0" fontId="11" fillId="4" borderId="2" xfId="0" applyFont="1" applyFill="1" applyBorder="1" applyProtection="1">
      <protection locked="0"/>
    </xf>
    <xf numFmtId="0" fontId="11" fillId="4" borderId="1" xfId="0" applyFont="1" applyFill="1" applyBorder="1" applyProtection="1"/>
    <xf numFmtId="0" fontId="12" fillId="0" borderId="1" xfId="0" applyFont="1" applyBorder="1"/>
    <xf numFmtId="4" fontId="12" fillId="0" borderId="1" xfId="0" applyNumberFormat="1" applyFont="1" applyFill="1" applyBorder="1" applyProtection="1">
      <protection locked="0"/>
    </xf>
    <xf numFmtId="4" fontId="0" fillId="0" borderId="1" xfId="0" applyNumberFormat="1" applyBorder="1"/>
    <xf numFmtId="0" fontId="4" fillId="0" borderId="1" xfId="0" applyFont="1" applyBorder="1"/>
    <xf numFmtId="164" fontId="13" fillId="5" borderId="0" xfId="11" applyFont="1" applyFill="1"/>
    <xf numFmtId="0" fontId="15" fillId="0" borderId="0" xfId="0" applyFont="1" applyAlignment="1">
      <alignment vertical="center"/>
    </xf>
    <xf numFmtId="0" fontId="0" fillId="7" borderId="0" xfId="0" applyFill="1"/>
    <xf numFmtId="165" fontId="0" fillId="0" borderId="0" xfId="0" applyNumberFormat="1"/>
    <xf numFmtId="0" fontId="16" fillId="0" borderId="0" xfId="0" applyFont="1" applyAlignment="1">
      <alignment vertical="center"/>
    </xf>
    <xf numFmtId="4" fontId="0" fillId="0" borderId="0" xfId="0" applyNumberFormat="1"/>
    <xf numFmtId="10" fontId="0" fillId="0" borderId="0" xfId="0" applyNumberFormat="1"/>
    <xf numFmtId="15" fontId="0" fillId="0" borderId="0" xfId="0" applyNumberFormat="1" applyFill="1"/>
    <xf numFmtId="0" fontId="0" fillId="8" borderId="0" xfId="0" applyFill="1"/>
    <xf numFmtId="4" fontId="0" fillId="8" borderId="0" xfId="0" applyNumberFormat="1" applyFill="1"/>
    <xf numFmtId="4" fontId="5" fillId="8" borderId="0" xfId="0" applyNumberFormat="1" applyFont="1" applyFill="1"/>
    <xf numFmtId="0" fontId="3" fillId="0" borderId="0" xfId="24"/>
    <xf numFmtId="0" fontId="3" fillId="0" borderId="0" xfId="24" applyAlignment="1">
      <alignment horizontal="center" vertical="center" wrapText="1"/>
    </xf>
    <xf numFmtId="0" fontId="0" fillId="0" borderId="1" xfId="0" applyFill="1" applyBorder="1"/>
    <xf numFmtId="0" fontId="2" fillId="0" borderId="0" xfId="24" applyFont="1"/>
    <xf numFmtId="43" fontId="12" fillId="0" borderId="1" xfId="0" applyNumberFormat="1" applyFont="1" applyBorder="1"/>
    <xf numFmtId="0" fontId="3" fillId="0" borderId="0" xfId="24" applyFill="1"/>
    <xf numFmtId="0" fontId="17" fillId="9" borderId="0" xfId="0" applyFont="1" applyFill="1"/>
    <xf numFmtId="0" fontId="17" fillId="9" borderId="5" xfId="0" applyFont="1" applyFill="1" applyBorder="1" applyAlignment="1"/>
    <xf numFmtId="0" fontId="17" fillId="9" borderId="1" xfId="0" applyFont="1" applyFill="1" applyBorder="1" applyAlignment="1">
      <alignment horizontal="center"/>
    </xf>
    <xf numFmtId="0" fontId="18" fillId="9" borderId="1" xfId="0" applyFont="1" applyFill="1" applyBorder="1" applyAlignment="1">
      <alignment horizontal="center"/>
    </xf>
    <xf numFmtId="0" fontId="17" fillId="9" borderId="0" xfId="0" applyFont="1" applyFill="1" applyAlignment="1">
      <alignment horizontal="center"/>
    </xf>
    <xf numFmtId="0" fontId="17" fillId="9" borderId="1" xfId="0" applyFont="1" applyFill="1" applyBorder="1"/>
    <xf numFmtId="2" fontId="17" fillId="9" borderId="4" xfId="0" applyNumberFormat="1" applyFont="1" applyFill="1" applyBorder="1" applyAlignment="1">
      <alignment horizontal="center"/>
    </xf>
    <xf numFmtId="0" fontId="18" fillId="9" borderId="0" xfId="0" applyFont="1" applyFill="1"/>
    <xf numFmtId="0" fontId="17" fillId="9" borderId="4" xfId="0" applyFont="1" applyFill="1" applyBorder="1" applyAlignment="1">
      <alignment horizontal="center"/>
    </xf>
    <xf numFmtId="0" fontId="17" fillId="9" borderId="3" xfId="0" applyFont="1" applyFill="1" applyBorder="1" applyAlignment="1">
      <alignment horizontal="center"/>
    </xf>
    <xf numFmtId="4" fontId="17" fillId="9" borderId="1" xfId="0" applyNumberFormat="1" applyFont="1" applyFill="1" applyBorder="1" applyAlignment="1">
      <alignment horizontal="center"/>
    </xf>
    <xf numFmtId="4" fontId="17" fillId="9" borderId="1" xfId="0" quotePrefix="1" applyNumberFormat="1" applyFont="1" applyFill="1" applyBorder="1"/>
    <xf numFmtId="4" fontId="17" fillId="9" borderId="6" xfId="0" quotePrefix="1" applyNumberFormat="1" applyFont="1" applyFill="1" applyBorder="1" applyAlignment="1">
      <alignment horizontal="center"/>
    </xf>
    <xf numFmtId="4" fontId="17" fillId="9" borderId="0" xfId="0" applyNumberFormat="1" applyFont="1" applyFill="1"/>
    <xf numFmtId="10" fontId="17" fillId="9" borderId="1" xfId="19" applyNumberFormat="1" applyFont="1" applyFill="1" applyBorder="1" applyAlignment="1">
      <alignment horizontal="center"/>
    </xf>
    <xf numFmtId="10" fontId="17" fillId="9" borderId="1" xfId="19" quotePrefix="1" applyNumberFormat="1" applyFont="1" applyFill="1" applyBorder="1"/>
    <xf numFmtId="10" fontId="17" fillId="9" borderId="6" xfId="19" quotePrefix="1" applyNumberFormat="1" applyFont="1" applyFill="1" applyBorder="1" applyAlignment="1">
      <alignment horizontal="center"/>
    </xf>
    <xf numFmtId="10" fontId="17" fillId="9" borderId="0" xfId="19" applyNumberFormat="1" applyFont="1" applyFill="1"/>
    <xf numFmtId="2" fontId="17" fillId="9" borderId="6" xfId="0" quotePrefix="1" applyNumberFormat="1" applyFont="1" applyFill="1" applyBorder="1" applyAlignment="1">
      <alignment horizontal="center"/>
    </xf>
    <xf numFmtId="0" fontId="17" fillId="9" borderId="4" xfId="0" applyFont="1" applyFill="1" applyBorder="1" applyAlignment="1"/>
    <xf numFmtId="0" fontId="17" fillId="9" borderId="1" xfId="0" applyFont="1" applyFill="1" applyBorder="1" applyAlignment="1"/>
    <xf numFmtId="0" fontId="17" fillId="9" borderId="1" xfId="0" quotePrefix="1" applyFont="1" applyFill="1" applyBorder="1"/>
    <xf numFmtId="0" fontId="17" fillId="9" borderId="6" xfId="0" applyFont="1" applyFill="1" applyBorder="1" applyAlignment="1">
      <alignment horizontal="center"/>
    </xf>
    <xf numFmtId="0" fontId="19" fillId="9" borderId="1" xfId="0" applyFont="1" applyFill="1" applyBorder="1" applyAlignment="1">
      <alignment horizontal="center"/>
    </xf>
    <xf numFmtId="0" fontId="18" fillId="9" borderId="1" xfId="0" quotePrefix="1" applyFont="1" applyFill="1" applyBorder="1"/>
    <xf numFmtId="168" fontId="19" fillId="9" borderId="1" xfId="0" applyNumberFormat="1" applyFont="1" applyFill="1" applyBorder="1" applyAlignment="1">
      <alignment horizontal="right"/>
    </xf>
    <xf numFmtId="169" fontId="19" fillId="9" borderId="1" xfId="0" applyNumberFormat="1" applyFont="1" applyFill="1" applyBorder="1" applyAlignment="1">
      <alignment horizontal="right"/>
    </xf>
    <xf numFmtId="166" fontId="19" fillId="9" borderId="1" xfId="0" applyNumberFormat="1" applyFont="1" applyFill="1" applyBorder="1" applyAlignment="1">
      <alignment horizontal="center"/>
    </xf>
    <xf numFmtId="0" fontId="19" fillId="9" borderId="1" xfId="0" applyFont="1" applyFill="1" applyBorder="1"/>
    <xf numFmtId="168" fontId="17" fillId="9" borderId="1" xfId="0" applyNumberFormat="1" applyFont="1" applyFill="1" applyBorder="1" applyAlignment="1">
      <alignment horizontal="right"/>
    </xf>
    <xf numFmtId="0" fontId="19" fillId="9" borderId="0" xfId="0" applyFont="1" applyFill="1"/>
    <xf numFmtId="0" fontId="17" fillId="9" borderId="1" xfId="0" applyFont="1" applyFill="1" applyBorder="1" applyAlignment="1">
      <alignment horizontal="left"/>
    </xf>
    <xf numFmtId="166" fontId="17" fillId="9" borderId="1" xfId="11" applyNumberFormat="1" applyFont="1" applyFill="1" applyBorder="1" applyAlignment="1">
      <alignment horizontal="right"/>
    </xf>
    <xf numFmtId="166" fontId="17" fillId="9" borderId="1" xfId="11" applyNumberFormat="1" applyFont="1" applyFill="1" applyBorder="1" applyAlignment="1">
      <alignment horizontal="center"/>
    </xf>
    <xf numFmtId="0" fontId="20" fillId="9" borderId="1" xfId="0" applyFont="1" applyFill="1" applyBorder="1" applyAlignment="1">
      <alignment horizontal="center"/>
    </xf>
    <xf numFmtId="170" fontId="17" fillId="9" borderId="1" xfId="11" applyNumberFormat="1" applyFont="1" applyFill="1" applyBorder="1" applyAlignment="1">
      <alignment horizontal="right"/>
    </xf>
    <xf numFmtId="0" fontId="18" fillId="9" borderId="1" xfId="0" applyFont="1" applyFill="1" applyBorder="1"/>
    <xf numFmtId="0" fontId="17" fillId="9" borderId="1" xfId="0" applyFont="1" applyFill="1" applyBorder="1" applyAlignment="1">
      <alignment horizontal="right"/>
    </xf>
    <xf numFmtId="169" fontId="17" fillId="9" borderId="1" xfId="0" applyNumberFormat="1" applyFont="1" applyFill="1" applyBorder="1" applyAlignment="1">
      <alignment horizontal="right"/>
    </xf>
    <xf numFmtId="0" fontId="17" fillId="9" borderId="0" xfId="0" quotePrefix="1" applyFont="1" applyFill="1"/>
    <xf numFmtId="0" fontId="18" fillId="9" borderId="6" xfId="0" applyFont="1" applyFill="1" applyBorder="1" applyAlignment="1">
      <alignment horizontal="center" vertical="center" wrapText="1"/>
    </xf>
    <xf numFmtId="0" fontId="18" fillId="0" borderId="0" xfId="25" applyFont="1"/>
    <xf numFmtId="0" fontId="17" fillId="0" borderId="0" xfId="25" applyFont="1"/>
    <xf numFmtId="0" fontId="17" fillId="0" borderId="0" xfId="25" applyFont="1" applyAlignment="1">
      <alignment horizontal="right"/>
    </xf>
    <xf numFmtId="0" fontId="17" fillId="0" borderId="1" xfId="25" applyFont="1" applyBorder="1" applyAlignment="1">
      <alignment horizontal="center" vertical="center" wrapText="1"/>
    </xf>
    <xf numFmtId="0" fontId="17" fillId="0" borderId="1" xfId="26" applyFont="1" applyBorder="1"/>
    <xf numFmtId="172" fontId="17" fillId="0" borderId="1" xfId="27" applyNumberFormat="1" applyFont="1" applyFill="1" applyBorder="1" applyAlignment="1">
      <alignment vertical="top" wrapText="1"/>
    </xf>
    <xf numFmtId="172" fontId="17" fillId="0" borderId="1" xfId="27" applyNumberFormat="1" applyFont="1" applyFill="1" applyBorder="1"/>
    <xf numFmtId="43" fontId="17" fillId="0" borderId="1" xfId="27" applyFont="1" applyFill="1" applyBorder="1" applyAlignment="1">
      <alignment vertical="top" wrapText="1"/>
    </xf>
    <xf numFmtId="10" fontId="17" fillId="0" borderId="1" xfId="28" applyNumberFormat="1" applyFont="1" applyFill="1" applyBorder="1" applyAlignment="1">
      <alignment vertical="top" wrapText="1"/>
    </xf>
    <xf numFmtId="0" fontId="17" fillId="9" borderId="0" xfId="25" applyFont="1" applyFill="1"/>
    <xf numFmtId="172" fontId="17" fillId="0" borderId="0" xfId="25" applyNumberFormat="1" applyFont="1"/>
    <xf numFmtId="43" fontId="17" fillId="0" borderId="0" xfId="25" applyNumberFormat="1" applyFont="1"/>
    <xf numFmtId="164" fontId="17" fillId="0" borderId="0" xfId="25" applyNumberFormat="1" applyFont="1"/>
    <xf numFmtId="4" fontId="17" fillId="0" borderId="1" xfId="27" applyNumberFormat="1" applyFont="1" applyFill="1" applyBorder="1"/>
    <xf numFmtId="4" fontId="17" fillId="0" borderId="1" xfId="27" applyNumberFormat="1" applyFont="1" applyFill="1" applyBorder="1" applyAlignment="1">
      <alignment vertical="top" wrapText="1"/>
    </xf>
    <xf numFmtId="0" fontId="17" fillId="0" borderId="0" xfId="26" applyFont="1"/>
    <xf numFmtId="172" fontId="17" fillId="0" borderId="0" xfId="27" applyNumberFormat="1" applyFont="1" applyFill="1" applyBorder="1"/>
    <xf numFmtId="172" fontId="17" fillId="0" borderId="0" xfId="27" applyNumberFormat="1" applyFont="1" applyFill="1" applyBorder="1" applyAlignment="1">
      <alignment vertical="top" wrapText="1"/>
    </xf>
    <xf numFmtId="4" fontId="17" fillId="0" borderId="0" xfId="27" applyNumberFormat="1" applyFont="1" applyFill="1" applyBorder="1"/>
    <xf numFmtId="4" fontId="17" fillId="0" borderId="0" xfId="27" applyNumberFormat="1" applyFont="1" applyFill="1" applyBorder="1" applyAlignment="1">
      <alignment vertical="top" wrapText="1"/>
    </xf>
    <xf numFmtId="10" fontId="17" fillId="0" borderId="0" xfId="28" applyNumberFormat="1" applyFont="1" applyFill="1"/>
    <xf numFmtId="172" fontId="17" fillId="0" borderId="1" xfId="25" applyNumberFormat="1" applyFont="1" applyBorder="1"/>
    <xf numFmtId="43" fontId="17" fillId="0" borderId="0" xfId="27" applyFont="1" applyFill="1"/>
    <xf numFmtId="15" fontId="17" fillId="0" borderId="1" xfId="27" applyNumberFormat="1" applyFont="1" applyFill="1" applyBorder="1"/>
    <xf numFmtId="0" fontId="1" fillId="0" borderId="8" xfId="25" applyBorder="1" applyAlignment="1">
      <alignment horizontal="left"/>
    </xf>
    <xf numFmtId="0" fontId="21" fillId="0" borderId="8" xfId="25" applyFont="1" applyBorder="1" applyAlignment="1">
      <alignment horizontal="left"/>
    </xf>
    <xf numFmtId="0" fontId="1" fillId="0" borderId="9" xfId="25" applyBorder="1" applyAlignment="1">
      <alignment horizontal="left"/>
    </xf>
    <xf numFmtId="0" fontId="21" fillId="0" borderId="9" xfId="25" applyFont="1" applyBorder="1" applyAlignment="1">
      <alignment horizontal="left"/>
    </xf>
    <xf numFmtId="0" fontId="1" fillId="0" borderId="0" xfId="25"/>
    <xf numFmtId="39" fontId="17" fillId="9" borderId="4" xfId="0" quotePrefix="1" applyNumberFormat="1" applyFont="1" applyFill="1" applyBorder="1" applyAlignment="1">
      <alignment horizontal="center"/>
    </xf>
    <xf numFmtId="39" fontId="17" fillId="9" borderId="6" xfId="0" applyNumberFormat="1" applyFont="1" applyFill="1" applyBorder="1" applyAlignment="1">
      <alignment horizontal="center"/>
    </xf>
    <xf numFmtId="171" fontId="17" fillId="9" borderId="4" xfId="19" quotePrefix="1" applyNumberFormat="1" applyFont="1" applyFill="1" applyBorder="1" applyAlignment="1">
      <alignment horizontal="center"/>
    </xf>
    <xf numFmtId="171" fontId="17" fillId="9" borderId="6" xfId="19" applyNumberFormat="1" applyFont="1" applyFill="1" applyBorder="1" applyAlignment="1">
      <alignment horizontal="center"/>
    </xf>
    <xf numFmtId="2" fontId="17" fillId="9" borderId="4" xfId="0" quotePrefix="1" applyNumberFormat="1" applyFont="1" applyFill="1" applyBorder="1" applyAlignment="1">
      <alignment horizontal="center"/>
    </xf>
    <xf numFmtId="2" fontId="17" fillId="9" borderId="6" xfId="0" applyNumberFormat="1" applyFont="1" applyFill="1" applyBorder="1" applyAlignment="1">
      <alignment horizontal="center"/>
    </xf>
    <xf numFmtId="4" fontId="17" fillId="9" borderId="4" xfId="0" quotePrefix="1" applyNumberFormat="1" applyFont="1" applyFill="1" applyBorder="1" applyAlignment="1">
      <alignment horizontal="center"/>
    </xf>
    <xf numFmtId="4" fontId="17" fillId="9" borderId="6" xfId="0" quotePrefix="1" applyNumberFormat="1" applyFont="1" applyFill="1" applyBorder="1" applyAlignment="1">
      <alignment horizontal="center"/>
    </xf>
    <xf numFmtId="0" fontId="18" fillId="9" borderId="4" xfId="0" applyFont="1" applyFill="1" applyBorder="1" applyAlignment="1">
      <alignment horizontal="center" vertical="center" wrapText="1"/>
    </xf>
    <xf numFmtId="0" fontId="18" fillId="9" borderId="6" xfId="0" applyFont="1" applyFill="1" applyBorder="1" applyAlignment="1">
      <alignment horizontal="center" vertical="center" wrapText="1"/>
    </xf>
    <xf numFmtId="2" fontId="17" fillId="9" borderId="4" xfId="0" applyNumberFormat="1" applyFont="1" applyFill="1" applyBorder="1" applyAlignment="1">
      <alignment horizontal="center"/>
    </xf>
    <xf numFmtId="4" fontId="17" fillId="9" borderId="6" xfId="0" applyNumberFormat="1" applyFont="1" applyFill="1" applyBorder="1" applyAlignment="1">
      <alignment horizontal="center"/>
    </xf>
    <xf numFmtId="10" fontId="17" fillId="9" borderId="4" xfId="19" quotePrefix="1" applyNumberFormat="1" applyFont="1" applyFill="1" applyBorder="1" applyAlignment="1">
      <alignment horizontal="center"/>
    </xf>
    <xf numFmtId="10" fontId="17" fillId="9" borderId="6" xfId="19" applyNumberFormat="1" applyFont="1" applyFill="1" applyBorder="1" applyAlignment="1">
      <alignment horizontal="center"/>
    </xf>
    <xf numFmtId="0" fontId="17" fillId="9" borderId="4" xfId="0" applyFont="1" applyFill="1" applyBorder="1" applyAlignment="1">
      <alignment horizontal="center"/>
    </xf>
    <xf numFmtId="0" fontId="17" fillId="9" borderId="6" xfId="0" applyFont="1" applyFill="1" applyBorder="1" applyAlignment="1">
      <alignment horizontal="center"/>
    </xf>
    <xf numFmtId="10" fontId="17" fillId="9" borderId="3" xfId="19" quotePrefix="1" applyNumberFormat="1" applyFont="1" applyFill="1" applyBorder="1" applyAlignment="1">
      <alignment horizontal="center"/>
    </xf>
    <xf numFmtId="2" fontId="17" fillId="9" borderId="3" xfId="0" applyNumberFormat="1" applyFont="1" applyFill="1" applyBorder="1" applyAlignment="1">
      <alignment horizontal="center"/>
    </xf>
    <xf numFmtId="4" fontId="17" fillId="9" borderId="3" xfId="0" quotePrefix="1" applyNumberFormat="1" applyFont="1" applyFill="1" applyBorder="1" applyAlignment="1">
      <alignment horizontal="center"/>
    </xf>
    <xf numFmtId="2" fontId="17" fillId="9" borderId="6" xfId="0" quotePrefix="1" applyNumberFormat="1" applyFont="1" applyFill="1" applyBorder="1" applyAlignment="1">
      <alignment horizontal="center"/>
    </xf>
    <xf numFmtId="10" fontId="17" fillId="9" borderId="6" xfId="19" quotePrefix="1" applyNumberFormat="1" applyFont="1" applyFill="1" applyBorder="1" applyAlignment="1">
      <alignment horizontal="center"/>
    </xf>
    <xf numFmtId="2" fontId="17" fillId="9" borderId="3" xfId="0" quotePrefix="1" applyNumberFormat="1" applyFont="1" applyFill="1" applyBorder="1" applyAlignment="1">
      <alignment horizontal="center"/>
    </xf>
    <xf numFmtId="0" fontId="17" fillId="9" borderId="3" xfId="0" applyFont="1" applyFill="1" applyBorder="1" applyAlignment="1">
      <alignment horizontal="center"/>
    </xf>
    <xf numFmtId="2" fontId="17" fillId="9" borderId="4" xfId="11" applyNumberFormat="1" applyFont="1" applyFill="1" applyBorder="1" applyAlignment="1">
      <alignment horizontal="center"/>
    </xf>
    <xf numFmtId="2" fontId="17" fillId="9" borderId="6" xfId="11" applyNumberFormat="1" applyFont="1" applyFill="1" applyBorder="1" applyAlignment="1">
      <alignment horizontal="center"/>
    </xf>
    <xf numFmtId="0" fontId="18" fillId="9" borderId="3" xfId="0" applyFont="1" applyFill="1" applyBorder="1" applyAlignment="1">
      <alignment horizontal="center" vertical="center" wrapText="1"/>
    </xf>
    <xf numFmtId="0" fontId="21" fillId="0" borderId="8" xfId="25" applyFont="1" applyBorder="1" applyAlignment="1">
      <alignment horizontal="left" wrapText="1"/>
    </xf>
    <xf numFmtId="0" fontId="21" fillId="0" borderId="9" xfId="25" applyFont="1" applyBorder="1" applyAlignment="1">
      <alignment horizontal="left" wrapText="1"/>
    </xf>
    <xf numFmtId="0" fontId="21" fillId="9" borderId="8" xfId="25" applyFont="1" applyFill="1" applyBorder="1" applyAlignment="1">
      <alignment horizontal="left" wrapText="1"/>
    </xf>
    <xf numFmtId="0" fontId="21" fillId="9" borderId="9" xfId="25" applyFont="1" applyFill="1" applyBorder="1" applyAlignment="1">
      <alignment horizontal="left" wrapText="1"/>
    </xf>
    <xf numFmtId="0" fontId="17" fillId="9" borderId="0" xfId="0" applyFont="1" applyFill="1" applyBorder="1" applyAlignment="1">
      <alignment horizontal="center"/>
    </xf>
    <xf numFmtId="0" fontId="17" fillId="9" borderId="0" xfId="0" applyFont="1" applyFill="1" applyBorder="1" applyAlignment="1">
      <alignment horizontal="left"/>
    </xf>
    <xf numFmtId="170" fontId="17" fillId="9" borderId="0" xfId="11" applyNumberFormat="1" applyFont="1" applyFill="1" applyBorder="1" applyAlignment="1">
      <alignment horizontal="right"/>
    </xf>
    <xf numFmtId="0" fontId="17" fillId="9" borderId="1" xfId="0" applyFont="1" applyFill="1" applyBorder="1" applyAlignment="1">
      <alignment horizontal="center" vertical="center"/>
    </xf>
    <xf numFmtId="0" fontId="17" fillId="9" borderId="1" xfId="0" applyFont="1" applyFill="1" applyBorder="1" applyAlignment="1">
      <alignment horizontal="center" vertical="center" wrapText="1"/>
    </xf>
  </cellXfs>
  <cellStyles count="29">
    <cellStyle name="_x000a_386grabber=m" xfId="1" xr:uid="{00000000-0005-0000-0000-000000000000}"/>
    <cellStyle name="_x000b_" xfId="2" xr:uid="{00000000-0005-0000-0000-000001000000}"/>
    <cellStyle name="_Assoc_InterSch_PvtPlacement_Apr08" xfId="3" xr:uid="{00000000-0005-0000-0000-000002000000}"/>
    <cellStyle name="_Cash Forecast-Liquid Fund - 08-07-08" xfId="4" xr:uid="{00000000-0005-0000-0000-000003000000}"/>
    <cellStyle name="_Cash Forecast-Treasury Fund - 04-07-08" xfId="5" xr:uid="{00000000-0005-0000-0000-000004000000}"/>
    <cellStyle name="_MCR may08" xfId="6" xr:uid="{00000000-0005-0000-0000-000005000000}"/>
    <cellStyle name="_MCR_Final" xfId="7" xr:uid="{00000000-0005-0000-0000-000006000000}"/>
    <cellStyle name="_Template file_Equity_June_Final" xfId="8" xr:uid="{00000000-0005-0000-0000-000007000000}"/>
    <cellStyle name="€" xfId="9" xr:uid="{00000000-0005-0000-0000-000008000000}"/>
    <cellStyle name="=C:\WINNT\SYSTEM32\COMMAND.COM" xfId="10" xr:uid="{00000000-0005-0000-0000-000009000000}"/>
    <cellStyle name="Comma" xfId="11" builtinId="3"/>
    <cellStyle name="Comma 4 2" xfId="27" xr:uid="{427F207D-5A54-4DC6-8C05-9F176C1F445F}"/>
    <cellStyle name="Grey" xfId="12" xr:uid="{00000000-0005-0000-0000-00000B000000}"/>
    <cellStyle name="Input [yellow]" xfId="13" xr:uid="{00000000-0005-0000-0000-00000C000000}"/>
    <cellStyle name="Nor}al" xfId="14" xr:uid="{00000000-0005-0000-0000-00000D000000}"/>
    <cellStyle name="Normal" xfId="0" builtinId="0"/>
    <cellStyle name="Normal - Style1" xfId="15" xr:uid="{00000000-0005-0000-0000-00000F000000}"/>
    <cellStyle name="Normal 2" xfId="16" xr:uid="{00000000-0005-0000-0000-000010000000}"/>
    <cellStyle name="Normal 3" xfId="17" xr:uid="{00000000-0005-0000-0000-000011000000}"/>
    <cellStyle name="Normal 3 2" xfId="25" xr:uid="{CB33D1D0-7EEF-45B3-8DBF-E6E98FE3A93E}"/>
    <cellStyle name="Normal 4" xfId="24" xr:uid="{00000000-0005-0000-0000-000012000000}"/>
    <cellStyle name="Normal_Scheme data_" xfId="26" xr:uid="{879445CF-2322-47AB-8860-678E0E793DAC}"/>
    <cellStyle name="Notes" xfId="18" xr:uid="{00000000-0005-0000-0000-000013000000}"/>
    <cellStyle name="Percent" xfId="19" builtinId="5"/>
    <cellStyle name="Percent [2]" xfId="20" xr:uid="{00000000-0005-0000-0000-000015000000}"/>
    <cellStyle name="Percent 2 3" xfId="28" xr:uid="{59D6004D-1DD9-43D2-B43A-81BFD7904EDC}"/>
    <cellStyle name="RowLevel_0" xfId="21" xr:uid="{00000000-0005-0000-0000-000016000000}"/>
    <cellStyle name="Style 1" xfId="22" xr:uid="{00000000-0005-0000-0000-000017000000}"/>
    <cellStyle name="Times New Roman" xfId="23" xr:uid="{00000000-0005-0000-0000-000018000000}"/>
  </cellStyles>
  <dxfs count="17">
    <dxf>
      <font>
        <color rgb="FF9C0006"/>
      </font>
      <fill>
        <patternFill>
          <bgColor rgb="FFFFC7CE"/>
        </patternFill>
      </fill>
    </dxf>
    <dxf>
      <numFmt numFmtId="173" formatCode="#,##0.000&quot;**&quot;"/>
    </dxf>
    <dxf>
      <numFmt numFmtId="174" formatCode="#,##0.0000&quot;**&quot;"/>
    </dxf>
    <dxf>
      <numFmt numFmtId="175" formatCode="&quot;**&quot;"/>
    </dxf>
    <dxf>
      <numFmt numFmtId="176" formatCode="&quot;-&quot;"/>
    </dxf>
    <dxf>
      <numFmt numFmtId="176" formatCode="&quot;-&quot;"/>
    </dxf>
    <dxf>
      <numFmt numFmtId="4" formatCode="#,##0.00"/>
    </dxf>
    <dxf>
      <numFmt numFmtId="177" formatCode="#,##0.000"/>
    </dxf>
    <dxf>
      <numFmt numFmtId="178" formatCode="#,##0.0000"/>
    </dxf>
    <dxf>
      <numFmt numFmtId="176" formatCode="&quot;-&quot;"/>
    </dxf>
    <dxf>
      <numFmt numFmtId="4" formatCode="#,##0.00"/>
    </dxf>
    <dxf>
      <numFmt numFmtId="177" formatCode="#,##0.000"/>
    </dxf>
    <dxf>
      <numFmt numFmtId="178" formatCode="#,##0.0000"/>
    </dxf>
    <dxf>
      <numFmt numFmtId="176" formatCode="&quot;-&quot;"/>
    </dxf>
    <dxf>
      <numFmt numFmtId="4" formatCode="#,##0.00"/>
    </dxf>
    <dxf>
      <numFmt numFmtId="177" formatCode="#,##0.000"/>
    </dxf>
    <dxf>
      <numFmt numFmtId="178" formatCode="#,##0.00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externalLink" Target="externalLinks/externalLink7.xml"/><Relationship Id="rId26"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externalLink" Target="externalLinks/externalLink6.xml"/><Relationship Id="rId25"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externalLink" Target="externalLinks/externalLink5.xml"/><Relationship Id="rId20" Type="http://schemas.openxmlformats.org/officeDocument/2006/relationships/externalLink" Target="externalLinks/externalLink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externalLink" Target="externalLinks/externalLink4.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 Id="rId22" Type="http://schemas.openxmlformats.org/officeDocument/2006/relationships/styles" Target="styles.xml"/><Relationship Id="rId27"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Controlled%20folder\Controlls\2010-2011\Financials_2010_2011\March_2011\Financials%20Openended_19021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H:\DSPBR\Financials\2019-2020\March2020\Full%20year\11072020\PDF\Revised\ABR_Hybridxlsx.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Controlled%20folder\Controlls\2009-2010\Opended%20Financials\Open%20Ended_31%20March\Financials%20Openended_Mar%203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H:\DSPBR\Financials\2019-2020\March2020\Full%20year\11072020\PDF\Revised\Openended_P.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G:\Controlled%20folder\Controlls\2011-2012\Financials%2011-12\Live%20FMP\Financials%20FMP_Mar%2031%202012_All_%20Live.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G:\Controlled%20folder\Controlls\2011-2012\Financials%2011-12\Mar%2012\Financials%20Openended.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erver\e\DSP_CITI_SEP%2008\FINAL%20FINANCIALS\1%20to%2010\YD01_Equity%20Fund_Version%203.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H:\Documents%20and%20Settings\pp77112\Desktop\Prashant\Holding.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F:\Documents%20and%20Settings\ag97039\Local%20Settings\Temp\New%20Format%20Financials%20Dec0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S_OPEN"/>
      <sheetName val="REV_OPEN"/>
      <sheetName val="SCH_OPEN_BS"/>
      <sheetName val="SCH_OPEN_REV"/>
      <sheetName val="FULL_CASH_FLOW"/>
      <sheetName val="Perspective"/>
      <sheetName val="NEW ABG_BS"/>
      <sheetName val="Scheme Master"/>
      <sheetName val="NEW ABG_REV"/>
      <sheetName val="ABG_CASH_FLOW"/>
      <sheetName val="Key Stats"/>
      <sheetName val="TB_SCHEDULES"/>
      <sheetName val="Holding Pivot"/>
      <sheetName val="UPR_EQU_RETEARN"/>
      <sheetName val="UPR_EQUALIZATION AMT"/>
      <sheetName val="Unrealised GL_S_Others"/>
      <sheetName val="PHPUS"/>
      <sheetName val="Unrealised GL_S_Futures"/>
      <sheetName val="NEW ABG_KEY_STATS"/>
      <sheetName val="Margin_Adjustment"/>
      <sheetName val="Pivot"/>
      <sheetName val="Portfolio"/>
      <sheetName val="Map ColRef"/>
      <sheetName val="Margin Utilisation Report"/>
      <sheetName val="Unrealised Gain_Loss"/>
      <sheetName val="TA_UNIT CAPITAL"/>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EW ABG_BS_Hybrid"/>
      <sheetName val="NEW ABG_REV_Hybrid"/>
      <sheetName val="Key Stats_Hybrid"/>
    </sheetNames>
    <sheetDataSet>
      <sheetData sheetId="0"/>
      <sheetData sheetId="1"/>
      <sheetData sheetId="2">
        <row r="1">
          <cell r="C1">
            <v>100000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S_OPEN"/>
      <sheetName val="REV_OPEN"/>
      <sheetName val="Unrealised Gain_Loss"/>
      <sheetName val="SCH_OPEN_BS"/>
      <sheetName val="SCH_OPEN_REV"/>
      <sheetName val="FULL_CASH_FLOW"/>
      <sheetName val="Perspective"/>
      <sheetName val="NEW ABG_BS"/>
      <sheetName val="NEW ABG_REV"/>
      <sheetName val="ABG_CASH_FLOW"/>
      <sheetName val="Key Stats"/>
      <sheetName val="UPR_EQUALIZATION AMT"/>
      <sheetName val="TA_UNIT CAPITAL"/>
      <sheetName val="Scheme Master"/>
      <sheetName val="Holding Pivot"/>
      <sheetName val="UPR_EQU_RETEARN_Do not Use"/>
      <sheetName val="Unrealised GL_S_Others"/>
      <sheetName val="Unrealised GL_S_Futures"/>
      <sheetName val="NEW ABG_KEY_STATS"/>
      <sheetName val="Pivot"/>
      <sheetName val="Portfolio"/>
      <sheetName val="Unclaimed Div_Red"/>
      <sheetName val="TB_SCHEDULES"/>
      <sheetName val="Map ColRef"/>
      <sheetName val="Margin_Adjustment"/>
      <sheetName val="Margin Utilisation Report"/>
      <sheetName val="PARAMETER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ow r="8">
          <cell r="D8">
            <v>1</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PR_EQUALIZATION AMT"/>
      <sheetName val="Mapping"/>
      <sheetName val="TB"/>
      <sheetName val="TA_UNIT CAPITAL"/>
      <sheetName val="Holding"/>
      <sheetName val="Unrealised"/>
      <sheetName val="Nav High low"/>
      <sheetName val="HPU Working"/>
      <sheetName val="IER UPR"/>
      <sheetName val="Unrealised Gain_Loss"/>
      <sheetName val="Unrealised GL_S_Others"/>
      <sheetName val="ABG_CASH_FLOW_Equity"/>
      <sheetName val="PTO"/>
      <sheetName val="NAV"/>
      <sheetName val="Return"/>
      <sheetName val="Dividend"/>
      <sheetName val="Exps Ratio"/>
      <sheetName val="High Low NAV"/>
      <sheetName val="AVG AUM"/>
      <sheetName val="Scheme Master"/>
      <sheetName val="ABG_CASH_FLOW_Hybrid"/>
      <sheetName val="ABG_CASH_FLOW_FOF"/>
      <sheetName val="ABG_CASH_FLOW_Debt"/>
      <sheetName val="Margin_Adjustment"/>
      <sheetName val="Unclaimed Div_Red"/>
      <sheetName val="TB_SCHEDULES"/>
      <sheetName val="Borrowing_Working"/>
      <sheetName val="master"/>
      <sheetName val="Holding Pivot"/>
      <sheetName val="Unrealised GL_S_Futures"/>
      <sheetName val="Pivot"/>
      <sheetName val="Margin Utilisation Report"/>
      <sheetName val="Portfolio"/>
      <sheetName val="Map ColRef"/>
      <sheetName val="PARAMETERS"/>
      <sheetName val="Annexure 6-"/>
      <sheetName val="Annexure 5-"/>
      <sheetName val="BS_OPEN"/>
      <sheetName val="REV_OPEN"/>
      <sheetName val="SCH_OPEN_BS"/>
      <sheetName val="SCH_OPEN_REV"/>
      <sheetName val="FULL_CASH_FLOW"/>
      <sheetName val="Perspective"/>
      <sheetName val="Footnotes"/>
      <sheetName val="NEW ABG_BS_Equity"/>
      <sheetName val="NEW ABG_REV_Equity"/>
      <sheetName val="Key Stats_Equity"/>
      <sheetName val="NEW ABG_BS_Hybrid"/>
      <sheetName val="NEW ABG_REV_Hybrid"/>
      <sheetName val="Key Stats_Hybrid"/>
      <sheetName val="NEW ABG_BS_FOF"/>
      <sheetName val="NEW ABG_REV_FOF"/>
      <sheetName val="Key Stats_FOF"/>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5">
          <cell r="D5" t="str">
            <v xml:space="preserve">DSP MUTUAL FUND  (Erstwhile known as DSP BLACKROCK MUTUAL FUND)  </v>
          </cell>
        </row>
        <row r="8">
          <cell r="D8">
            <v>1</v>
          </cell>
        </row>
        <row r="9">
          <cell r="D9">
            <v>0</v>
          </cell>
        </row>
        <row r="19">
          <cell r="D19" t="str">
            <v xml:space="preserve">MAFATLAL CENTRE, 10TH FLOOR, NARIMAN POINT, MUMBAI 400 021   </v>
          </cell>
        </row>
        <row r="22">
          <cell r="D22">
            <v>100000</v>
          </cell>
        </row>
        <row r="23">
          <cell r="D23">
            <v>2</v>
          </cell>
        </row>
      </sheetData>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PR_EQUALIZATION AMT"/>
      <sheetName val="BS_OPEN"/>
      <sheetName val="REV_OPEN"/>
      <sheetName val="SCH_OPEN_BS"/>
      <sheetName val="SCH_OPEN_REV"/>
      <sheetName val="CashFlow"/>
      <sheetName val="Unrealised Gain_Loss"/>
      <sheetName val="Perspective"/>
      <sheetName val="Unrealised GL_S_Others"/>
      <sheetName val="TB_SCHEDULES"/>
      <sheetName val="TA_UNIT CAPITAL"/>
      <sheetName val="UPR_EQU_RETEARN"/>
      <sheetName val="Scheme Master"/>
      <sheetName val="Holding Pivot"/>
      <sheetName val="Portfolio"/>
      <sheetName val="Map ColRef"/>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ow r="9">
          <cell r="D9">
            <v>1</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PR_EQUALIZATION AMT"/>
      <sheetName val="BS_OPEN"/>
      <sheetName val="REV_OPEN"/>
      <sheetName val="SCH_OPEN_BS"/>
      <sheetName val="SCH_OPEN_REV"/>
      <sheetName val="FULL_CASH_FLOW"/>
      <sheetName val="TB_SCHEDULES"/>
      <sheetName val="Unrealised Gain_Loss"/>
      <sheetName val="Unrealised GL_S_Others"/>
      <sheetName val="Perspective"/>
      <sheetName val="NEW ABG_BS_Equity"/>
      <sheetName val="Holding Pivot"/>
      <sheetName val="NEW ABG_REV_Equity"/>
      <sheetName val="ABG_CASH_FLOW_Equity"/>
      <sheetName val="Key Stats_Equity"/>
      <sheetName val="NEW ABG_BS_Hybrid"/>
      <sheetName val="NEW ABG_REV_Hybrid"/>
      <sheetName val="ABG_CASH_FLOW_Hybrid"/>
      <sheetName val="Key Stats_Hybrid"/>
      <sheetName val="TA_UNIT CAPITAL"/>
      <sheetName val="Unclaimed Div_Red"/>
      <sheetName val="NEW ABG_BS_FOF"/>
      <sheetName val="NEW ABG_REV_FOF"/>
      <sheetName val="ABG_CASH_FLOW_FOF"/>
      <sheetName val="Key Stats_FOF"/>
      <sheetName val="NEW ABG_BS_Debt"/>
      <sheetName val="NEW ABG_REV_Debt"/>
      <sheetName val="ABG_CASH_FLOW_Debt"/>
      <sheetName val="Key Stats_Debt"/>
      <sheetName val="Unrealised GL_S_Futures"/>
      <sheetName val="Pivot"/>
      <sheetName val="Margin_Adjustment"/>
      <sheetName val="Margin Utilisation Report"/>
      <sheetName val="Portfolio"/>
      <sheetName val="Map ColRef"/>
      <sheetName val="PARAMETERS"/>
      <sheetName val="Scheme Maste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ow r="22">
          <cell r="D22">
            <v>100000</v>
          </cell>
        </row>
      </sheetData>
      <sheetData sheetId="3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RAMETER"/>
      <sheetName val="Controls"/>
      <sheetName val="Posting Trail"/>
      <sheetName val="TB"/>
      <sheetName val="GROUPED TB2"/>
      <sheetName val="BS"/>
      <sheetName val="REVENUE"/>
      <sheetName val="BS-SCH"/>
      <sheetName val="HALF_YRLY_U"/>
      <sheetName val="UNREALIZED"/>
      <sheetName val="RETAINED SURPLUS"/>
      <sheetName val="CASHFLOW"/>
      <sheetName val="CS"/>
      <sheetName val="Group TB"/>
      <sheetName val="OLD-BS"/>
      <sheetName val="2ND HALF"/>
      <sheetName val="TB 2007"/>
    </sheetNames>
    <sheetDataSet>
      <sheetData sheetId="0" refreshError="1">
        <row r="6">
          <cell r="B6">
            <v>10</v>
          </cell>
        </row>
        <row r="19">
          <cell r="B19" t="str">
            <v>NO</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pen Position"/>
      <sheetName val="Portfolio"/>
      <sheetName val="AAUM"/>
      <sheetName val="Mapping"/>
    </sheetNames>
    <sheetDataSet>
      <sheetData sheetId="0" refreshError="1"/>
      <sheetData sheetId="1" refreshError="1"/>
      <sheetData sheetId="2" refreshError="1"/>
      <sheetData sheetId="3" refreshError="1">
        <row r="1">
          <cell r="D1">
            <v>100000</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ewFormat"/>
    </sheetNames>
    <sheetDataSet>
      <sheetData sheetId="0" refreshError="1">
        <row r="3">
          <cell r="E3">
            <v>10000000</v>
          </cell>
          <cell r="F3">
            <v>2</v>
          </cell>
          <cell r="G3">
            <v>100000</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CL58"/>
  <sheetViews>
    <sheetView tabSelected="1" topLeftCell="A4" zoomScaleNormal="100" workbookViewId="0">
      <pane xSplit="2" ySplit="2" topLeftCell="CH6" activePane="bottomRight" state="frozen"/>
      <selection activeCell="A4" sqref="A4"/>
      <selection pane="topRight" activeCell="C4" sqref="C4"/>
      <selection pane="bottomLeft" activeCell="A6" sqref="A6"/>
      <selection pane="bottomRight" activeCell="A5" sqref="A5:CL5"/>
    </sheetView>
  </sheetViews>
  <sheetFormatPr defaultColWidth="9.08984375" defaultRowHeight="13.5" x14ac:dyDescent="0.35"/>
  <cols>
    <col min="1" max="1" width="6.6328125" style="40" customWidth="1"/>
    <col min="2" max="2" width="97.6328125" style="40" bestFit="1" customWidth="1"/>
    <col min="3" max="3" width="16.6328125" style="40" customWidth="1"/>
    <col min="4" max="4" width="16.08984375" style="40" customWidth="1"/>
    <col min="5" max="90" width="12.6328125" style="40" customWidth="1"/>
    <col min="91" max="16384" width="9.08984375" style="40"/>
  </cols>
  <sheetData>
    <row r="1" spans="1:90" ht="12" hidden="1" customHeight="1" x14ac:dyDescent="0.35">
      <c r="C1" s="40">
        <v>3</v>
      </c>
      <c r="D1" s="40">
        <v>3</v>
      </c>
      <c r="E1" s="40">
        <v>4</v>
      </c>
      <c r="F1" s="40">
        <v>4</v>
      </c>
      <c r="G1" s="40">
        <v>3</v>
      </c>
      <c r="H1" s="40">
        <v>3</v>
      </c>
      <c r="I1" s="40">
        <v>4</v>
      </c>
      <c r="J1" s="40">
        <v>4</v>
      </c>
      <c r="K1" s="40">
        <v>4</v>
      </c>
      <c r="L1" s="40">
        <v>4</v>
      </c>
      <c r="M1" s="40">
        <v>3</v>
      </c>
      <c r="N1" s="40">
        <v>3</v>
      </c>
      <c r="O1" s="40">
        <v>4</v>
      </c>
      <c r="P1" s="40">
        <v>4</v>
      </c>
      <c r="Q1" s="40">
        <v>3</v>
      </c>
      <c r="R1" s="40">
        <v>3</v>
      </c>
      <c r="S1" s="40">
        <v>4</v>
      </c>
      <c r="T1" s="40">
        <v>4</v>
      </c>
      <c r="U1" s="40">
        <v>4</v>
      </c>
      <c r="V1" s="40">
        <v>4</v>
      </c>
      <c r="W1" s="40">
        <v>3</v>
      </c>
      <c r="X1" s="40">
        <v>3</v>
      </c>
      <c r="Y1" s="40">
        <v>4</v>
      </c>
      <c r="Z1" s="40">
        <v>4</v>
      </c>
      <c r="AA1" s="40">
        <v>3</v>
      </c>
      <c r="AB1" s="40">
        <v>3</v>
      </c>
      <c r="AC1" s="40">
        <v>4</v>
      </c>
      <c r="AD1" s="40">
        <v>4</v>
      </c>
      <c r="AE1" s="40">
        <v>3</v>
      </c>
      <c r="AF1" s="40">
        <v>3</v>
      </c>
      <c r="AG1" s="40">
        <v>3</v>
      </c>
      <c r="AH1" s="40">
        <v>3</v>
      </c>
      <c r="AI1" s="40">
        <v>4</v>
      </c>
      <c r="AJ1" s="40">
        <v>4</v>
      </c>
      <c r="AK1" s="40">
        <v>4</v>
      </c>
      <c r="AL1" s="40">
        <v>3</v>
      </c>
      <c r="AM1" s="40">
        <v>3</v>
      </c>
      <c r="AN1" s="40">
        <v>4</v>
      </c>
      <c r="AO1" s="40">
        <v>4</v>
      </c>
      <c r="AP1" s="40">
        <v>4</v>
      </c>
      <c r="AQ1" s="40">
        <v>4</v>
      </c>
      <c r="AR1" s="40">
        <v>4</v>
      </c>
      <c r="AS1" s="40">
        <v>4</v>
      </c>
      <c r="AT1" s="40">
        <v>3</v>
      </c>
      <c r="AU1" s="40">
        <v>3</v>
      </c>
      <c r="AV1" s="40">
        <v>4</v>
      </c>
      <c r="AW1" s="40">
        <v>4</v>
      </c>
      <c r="AX1" s="40">
        <v>4</v>
      </c>
      <c r="AY1" s="40">
        <v>4</v>
      </c>
      <c r="AZ1" s="40">
        <v>4</v>
      </c>
      <c r="BA1" s="40">
        <v>4</v>
      </c>
      <c r="BB1" s="40">
        <v>3</v>
      </c>
      <c r="BC1" s="40">
        <v>3</v>
      </c>
      <c r="BD1" s="40">
        <v>4</v>
      </c>
      <c r="BE1" s="40">
        <v>4</v>
      </c>
      <c r="BF1" s="40">
        <v>4</v>
      </c>
      <c r="BG1" s="40">
        <v>4</v>
      </c>
      <c r="BH1" s="40">
        <v>4</v>
      </c>
      <c r="BI1" s="40">
        <v>4</v>
      </c>
      <c r="BJ1" s="40">
        <v>3</v>
      </c>
      <c r="BK1" s="40">
        <v>3</v>
      </c>
      <c r="BL1" s="40">
        <v>4</v>
      </c>
      <c r="BM1" s="40">
        <v>4</v>
      </c>
      <c r="BN1" s="40">
        <v>3</v>
      </c>
      <c r="BO1" s="40">
        <v>3</v>
      </c>
      <c r="BP1" s="40">
        <v>4</v>
      </c>
      <c r="BQ1" s="40">
        <v>4</v>
      </c>
      <c r="BR1" s="40">
        <v>4</v>
      </c>
      <c r="BS1" s="40">
        <v>3</v>
      </c>
      <c r="BT1" s="40">
        <v>3</v>
      </c>
      <c r="BU1" s="40">
        <v>4</v>
      </c>
      <c r="BV1" s="40">
        <v>4</v>
      </c>
      <c r="BW1" s="40">
        <v>4</v>
      </c>
      <c r="BX1" s="40">
        <v>4</v>
      </c>
      <c r="BY1" s="40">
        <v>4</v>
      </c>
      <c r="BZ1" s="40">
        <v>4</v>
      </c>
      <c r="CA1" s="40">
        <v>4</v>
      </c>
      <c r="CB1" s="40">
        <v>4</v>
      </c>
      <c r="CC1" s="40">
        <v>4</v>
      </c>
      <c r="CD1" s="40">
        <v>4</v>
      </c>
      <c r="CE1" s="40">
        <v>3</v>
      </c>
      <c r="CF1" s="40">
        <v>3</v>
      </c>
      <c r="CG1" s="40">
        <v>3</v>
      </c>
      <c r="CH1" s="40">
        <v>3</v>
      </c>
      <c r="CI1" s="40">
        <v>4</v>
      </c>
      <c r="CJ1" s="40">
        <v>4</v>
      </c>
      <c r="CK1" s="40">
        <v>4</v>
      </c>
      <c r="CL1" s="40">
        <v>4</v>
      </c>
    </row>
    <row r="2" spans="1:90" hidden="1" x14ac:dyDescent="0.35">
      <c r="C2" s="40" t="s">
        <v>92</v>
      </c>
      <c r="D2" s="40" t="s">
        <v>93</v>
      </c>
      <c r="E2" s="40" t="s">
        <v>94</v>
      </c>
      <c r="F2" s="40" t="s">
        <v>95</v>
      </c>
      <c r="G2" s="40" t="s">
        <v>96</v>
      </c>
      <c r="H2" s="40" t="s">
        <v>97</v>
      </c>
      <c r="I2" s="40" t="s">
        <v>98</v>
      </c>
      <c r="J2" s="40" t="s">
        <v>99</v>
      </c>
      <c r="K2" s="40" t="s">
        <v>100</v>
      </c>
      <c r="L2" s="40" t="s">
        <v>101</v>
      </c>
      <c r="M2" s="40" t="s">
        <v>102</v>
      </c>
      <c r="N2" s="40" t="s">
        <v>103</v>
      </c>
      <c r="O2" s="40" t="s">
        <v>627</v>
      </c>
      <c r="P2" s="40" t="s">
        <v>104</v>
      </c>
      <c r="Q2" s="40" t="s">
        <v>105</v>
      </c>
      <c r="R2" s="40" t="s">
        <v>106</v>
      </c>
      <c r="S2" s="40" t="s">
        <v>107</v>
      </c>
      <c r="T2" s="40" t="s">
        <v>108</v>
      </c>
      <c r="U2" s="40" t="s">
        <v>109</v>
      </c>
      <c r="V2" s="40" t="s">
        <v>110</v>
      </c>
      <c r="W2" s="40" t="s">
        <v>111</v>
      </c>
      <c r="X2" s="40" t="s">
        <v>112</v>
      </c>
      <c r="Y2" s="40" t="s">
        <v>113</v>
      </c>
      <c r="Z2" s="40" t="s">
        <v>114</v>
      </c>
      <c r="AA2" s="40" t="s">
        <v>115</v>
      </c>
      <c r="AB2" s="40" t="s">
        <v>116</v>
      </c>
      <c r="AC2" s="40" t="s">
        <v>628</v>
      </c>
      <c r="AD2" s="40" t="s">
        <v>117</v>
      </c>
      <c r="AE2" s="40" t="s">
        <v>118</v>
      </c>
      <c r="AF2" s="40" t="s">
        <v>119</v>
      </c>
      <c r="AG2" s="40" t="s">
        <v>120</v>
      </c>
      <c r="AH2" s="40" t="s">
        <v>121</v>
      </c>
      <c r="AI2" s="40" t="s">
        <v>122</v>
      </c>
      <c r="AJ2" s="40" t="s">
        <v>123</v>
      </c>
      <c r="AK2" s="40" t="s">
        <v>124</v>
      </c>
      <c r="AL2" s="40" t="s">
        <v>125</v>
      </c>
      <c r="AM2" s="40" t="s">
        <v>126</v>
      </c>
      <c r="AN2" s="40" t="s">
        <v>127</v>
      </c>
      <c r="AO2" s="40" t="s">
        <v>128</v>
      </c>
      <c r="AP2" s="40" t="s">
        <v>129</v>
      </c>
      <c r="AQ2" s="40" t="s">
        <v>130</v>
      </c>
      <c r="AR2" s="40" t="s">
        <v>131</v>
      </c>
      <c r="AS2" s="40" t="s">
        <v>132</v>
      </c>
      <c r="AT2" s="40" t="s">
        <v>133</v>
      </c>
      <c r="AU2" s="40" t="s">
        <v>134</v>
      </c>
      <c r="AV2" s="40" t="s">
        <v>135</v>
      </c>
      <c r="AW2" s="40" t="s">
        <v>136</v>
      </c>
      <c r="AX2" s="40" t="s">
        <v>137</v>
      </c>
      <c r="AY2" s="40" t="s">
        <v>138</v>
      </c>
      <c r="AZ2" s="40" t="s">
        <v>139</v>
      </c>
      <c r="BA2" s="40" t="s">
        <v>140</v>
      </c>
      <c r="BB2" s="40" t="s">
        <v>141</v>
      </c>
      <c r="BC2" s="40" t="s">
        <v>142</v>
      </c>
      <c r="BD2" s="40" t="s">
        <v>143</v>
      </c>
      <c r="BE2" s="40" t="s">
        <v>144</v>
      </c>
      <c r="BF2" s="40" t="s">
        <v>145</v>
      </c>
      <c r="BG2" s="40" t="s">
        <v>146</v>
      </c>
      <c r="BH2" s="40" t="s">
        <v>147</v>
      </c>
      <c r="BI2" s="40" t="s">
        <v>148</v>
      </c>
      <c r="BJ2" s="40" t="s">
        <v>149</v>
      </c>
      <c r="BK2" s="40" t="s">
        <v>150</v>
      </c>
      <c r="BL2" s="40" t="s">
        <v>151</v>
      </c>
      <c r="BM2" s="40" t="s">
        <v>152</v>
      </c>
      <c r="BN2" s="40" t="s">
        <v>153</v>
      </c>
      <c r="BO2" s="40" t="s">
        <v>154</v>
      </c>
      <c r="BP2" s="40" t="s">
        <v>155</v>
      </c>
      <c r="BQ2" s="40" t="s">
        <v>188</v>
      </c>
      <c r="BR2" s="40" t="s">
        <v>189</v>
      </c>
      <c r="BS2" s="40" t="s">
        <v>721</v>
      </c>
      <c r="BT2" s="40" t="s">
        <v>722</v>
      </c>
      <c r="BU2" s="40" t="s">
        <v>723</v>
      </c>
      <c r="BV2" s="40" t="s">
        <v>724</v>
      </c>
      <c r="BW2" s="40" t="s">
        <v>725</v>
      </c>
      <c r="BX2" s="40" t="s">
        <v>726</v>
      </c>
      <c r="BY2" s="40" t="s">
        <v>727</v>
      </c>
      <c r="BZ2" s="40" t="s">
        <v>728</v>
      </c>
      <c r="CA2" s="40" t="s">
        <v>729</v>
      </c>
      <c r="CB2" s="40" t="s">
        <v>730</v>
      </c>
      <c r="CC2" s="40" t="s">
        <v>731</v>
      </c>
      <c r="CD2" s="40" t="s">
        <v>732</v>
      </c>
      <c r="CE2" s="40" t="s">
        <v>733</v>
      </c>
      <c r="CF2" s="40" t="s">
        <v>734</v>
      </c>
      <c r="CG2" s="40" t="s">
        <v>1955</v>
      </c>
      <c r="CH2" s="40" t="s">
        <v>1956</v>
      </c>
      <c r="CI2" s="40" t="s">
        <v>1957</v>
      </c>
      <c r="CJ2" s="40" t="s">
        <v>1958</v>
      </c>
      <c r="CK2" s="40" t="s">
        <v>2939</v>
      </c>
      <c r="CL2" s="40" t="s">
        <v>2940</v>
      </c>
    </row>
    <row r="3" spans="1:90" ht="11.25" hidden="1" customHeight="1" x14ac:dyDescent="0.35">
      <c r="C3" s="40" t="s">
        <v>2</v>
      </c>
      <c r="D3" s="40" t="s">
        <v>2</v>
      </c>
      <c r="E3" s="40" t="s">
        <v>12</v>
      </c>
      <c r="F3" s="40" t="s">
        <v>12</v>
      </c>
      <c r="G3" s="41" t="s">
        <v>9</v>
      </c>
      <c r="H3" s="41" t="s">
        <v>9</v>
      </c>
      <c r="I3" s="40" t="s">
        <v>16</v>
      </c>
      <c r="J3" s="40" t="s">
        <v>16</v>
      </c>
      <c r="K3" s="40" t="s">
        <v>19</v>
      </c>
      <c r="L3" s="40" t="s">
        <v>19</v>
      </c>
      <c r="M3" s="40" t="s">
        <v>10</v>
      </c>
      <c r="N3" s="40" t="s">
        <v>10</v>
      </c>
      <c r="O3" s="40" t="s">
        <v>17</v>
      </c>
      <c r="P3" s="40" t="s">
        <v>17</v>
      </c>
      <c r="Q3" s="40" t="s">
        <v>1</v>
      </c>
      <c r="R3" s="40" t="s">
        <v>1</v>
      </c>
      <c r="S3" s="40" t="s">
        <v>11</v>
      </c>
      <c r="T3" s="40" t="s">
        <v>11</v>
      </c>
      <c r="U3" s="40" t="s">
        <v>15</v>
      </c>
      <c r="V3" s="40" t="s">
        <v>15</v>
      </c>
      <c r="W3" s="40" t="s">
        <v>4</v>
      </c>
      <c r="X3" s="40" t="s">
        <v>4</v>
      </c>
      <c r="Y3" s="40" t="s">
        <v>13</v>
      </c>
      <c r="Z3" s="40" t="s">
        <v>13</v>
      </c>
      <c r="AA3" s="40" t="s">
        <v>5</v>
      </c>
      <c r="AB3" s="40" t="s">
        <v>5</v>
      </c>
      <c r="AC3" s="40" t="s">
        <v>14</v>
      </c>
      <c r="AD3" s="40" t="s">
        <v>14</v>
      </c>
      <c r="AE3" s="40" t="s">
        <v>0</v>
      </c>
      <c r="AF3" s="40" t="s">
        <v>0</v>
      </c>
      <c r="AG3" s="40" t="s">
        <v>6</v>
      </c>
      <c r="AH3" s="40" t="s">
        <v>6</v>
      </c>
      <c r="AI3" s="40" t="s">
        <v>20</v>
      </c>
      <c r="AJ3" s="40" t="s">
        <v>20</v>
      </c>
      <c r="AK3" s="40" t="s">
        <v>20</v>
      </c>
      <c r="AL3" s="40" t="s">
        <v>3</v>
      </c>
      <c r="AM3" s="40" t="s">
        <v>3</v>
      </c>
      <c r="AN3" s="40" t="s">
        <v>21</v>
      </c>
      <c r="AO3" s="40" t="s">
        <v>21</v>
      </c>
      <c r="AP3" s="40" t="s">
        <v>18</v>
      </c>
      <c r="AQ3" s="40" t="s">
        <v>18</v>
      </c>
      <c r="AR3" s="40" t="s">
        <v>22</v>
      </c>
      <c r="AS3" s="40" t="s">
        <v>22</v>
      </c>
      <c r="AT3" s="40" t="s">
        <v>7</v>
      </c>
      <c r="AU3" s="40" t="s">
        <v>7</v>
      </c>
      <c r="AV3" s="40" t="s">
        <v>23</v>
      </c>
      <c r="AW3" s="40" t="s">
        <v>23</v>
      </c>
      <c r="AX3" s="40" t="s">
        <v>24</v>
      </c>
      <c r="AY3" s="40" t="s">
        <v>24</v>
      </c>
      <c r="AZ3" s="40" t="s">
        <v>40</v>
      </c>
      <c r="BA3" s="40" t="s">
        <v>40</v>
      </c>
      <c r="BB3" s="40" t="s">
        <v>41</v>
      </c>
      <c r="BC3" s="40" t="s">
        <v>41</v>
      </c>
      <c r="BD3" s="40" t="s">
        <v>44</v>
      </c>
      <c r="BE3" s="40" t="s">
        <v>44</v>
      </c>
      <c r="BF3" s="40" t="s">
        <v>45</v>
      </c>
      <c r="BG3" s="40" t="s">
        <v>45</v>
      </c>
      <c r="BH3" s="40" t="s">
        <v>47</v>
      </c>
      <c r="BI3" s="40" t="s">
        <v>47</v>
      </c>
      <c r="BJ3" s="40" t="s">
        <v>60</v>
      </c>
      <c r="BK3" s="40" t="s">
        <v>60</v>
      </c>
      <c r="BL3" s="40" t="s">
        <v>78</v>
      </c>
      <c r="BM3" s="40" t="s">
        <v>78</v>
      </c>
      <c r="BN3" s="40" t="s">
        <v>82</v>
      </c>
      <c r="BO3" s="40" t="s">
        <v>82</v>
      </c>
      <c r="BP3" s="40" t="s">
        <v>87</v>
      </c>
      <c r="BQ3" s="40" t="s">
        <v>168</v>
      </c>
      <c r="BR3" s="40" t="s">
        <v>168</v>
      </c>
      <c r="BS3" s="40" t="s">
        <v>203</v>
      </c>
      <c r="BT3" s="40" t="s">
        <v>203</v>
      </c>
      <c r="BU3" s="40" t="s">
        <v>204</v>
      </c>
      <c r="BV3" s="40" t="s">
        <v>204</v>
      </c>
      <c r="BW3" s="40" t="s">
        <v>205</v>
      </c>
      <c r="BX3" s="40" t="s">
        <v>205</v>
      </c>
      <c r="BY3" s="40" t="s">
        <v>206</v>
      </c>
      <c r="BZ3" s="40" t="s">
        <v>206</v>
      </c>
      <c r="CA3" s="40" t="s">
        <v>202</v>
      </c>
      <c r="CB3" s="40" t="s">
        <v>202</v>
      </c>
      <c r="CC3" s="40" t="s">
        <v>229</v>
      </c>
      <c r="CD3" s="40" t="s">
        <v>229</v>
      </c>
      <c r="CE3" s="40" t="s">
        <v>735</v>
      </c>
      <c r="CF3" s="40" t="s">
        <v>735</v>
      </c>
      <c r="CG3" s="40" t="s">
        <v>1953</v>
      </c>
      <c r="CH3" s="40" t="s">
        <v>1953</v>
      </c>
      <c r="CI3" s="40" t="s">
        <v>1954</v>
      </c>
      <c r="CJ3" s="40" t="s">
        <v>1954</v>
      </c>
      <c r="CK3" s="40" t="s">
        <v>2927</v>
      </c>
      <c r="CL3" s="40" t="s">
        <v>2927</v>
      </c>
    </row>
    <row r="4" spans="1:90" s="44" customFormat="1" ht="60" customHeight="1" x14ac:dyDescent="0.35">
      <c r="A4" s="43"/>
      <c r="B4" s="43"/>
      <c r="C4" s="118" t="s">
        <v>191</v>
      </c>
      <c r="D4" s="119"/>
      <c r="E4" s="118" t="s">
        <v>169</v>
      </c>
      <c r="F4" s="119"/>
      <c r="G4" s="118" t="s">
        <v>2925</v>
      </c>
      <c r="H4" s="119"/>
      <c r="I4" s="118" t="s">
        <v>192</v>
      </c>
      <c r="J4" s="119"/>
      <c r="K4" s="118" t="s">
        <v>170</v>
      </c>
      <c r="L4" s="119"/>
      <c r="M4" s="118" t="s">
        <v>171</v>
      </c>
      <c r="N4" s="119"/>
      <c r="O4" s="135" t="s">
        <v>172</v>
      </c>
      <c r="P4" s="119"/>
      <c r="Q4" s="118" t="s">
        <v>193</v>
      </c>
      <c r="R4" s="119"/>
      <c r="S4" s="118" t="s">
        <v>194</v>
      </c>
      <c r="T4" s="119"/>
      <c r="U4" s="118" t="s">
        <v>195</v>
      </c>
      <c r="V4" s="119"/>
      <c r="W4" s="118" t="s">
        <v>196</v>
      </c>
      <c r="X4" s="119"/>
      <c r="Y4" s="118" t="s">
        <v>173</v>
      </c>
      <c r="Z4" s="119"/>
      <c r="AA4" s="118" t="s">
        <v>197</v>
      </c>
      <c r="AB4" s="119"/>
      <c r="AC4" s="135" t="s">
        <v>174</v>
      </c>
      <c r="AD4" s="119"/>
      <c r="AE4" s="118" t="s">
        <v>175</v>
      </c>
      <c r="AF4" s="119"/>
      <c r="AG4" s="118" t="s">
        <v>176</v>
      </c>
      <c r="AH4" s="119"/>
      <c r="AI4" s="118" t="s">
        <v>190</v>
      </c>
      <c r="AJ4" s="135"/>
      <c r="AK4" s="119"/>
      <c r="AL4" s="118" t="s">
        <v>177</v>
      </c>
      <c r="AM4" s="119"/>
      <c r="AN4" s="118" t="s">
        <v>178</v>
      </c>
      <c r="AO4" s="119"/>
      <c r="AP4" s="118" t="s">
        <v>179</v>
      </c>
      <c r="AQ4" s="119"/>
      <c r="AR4" s="118" t="s">
        <v>180</v>
      </c>
      <c r="AS4" s="119"/>
      <c r="AT4" s="118" t="s">
        <v>198</v>
      </c>
      <c r="AU4" s="119"/>
      <c r="AV4" s="118" t="s">
        <v>181</v>
      </c>
      <c r="AW4" s="119"/>
      <c r="AX4" s="118" t="s">
        <v>182</v>
      </c>
      <c r="AY4" s="119"/>
      <c r="AZ4" s="118" t="s">
        <v>183</v>
      </c>
      <c r="BA4" s="119"/>
      <c r="BB4" s="118" t="s">
        <v>184</v>
      </c>
      <c r="BC4" s="119"/>
      <c r="BD4" s="118" t="s">
        <v>185</v>
      </c>
      <c r="BE4" s="119"/>
      <c r="BF4" s="118" t="s">
        <v>199</v>
      </c>
      <c r="BG4" s="119"/>
      <c r="BH4" s="118" t="s">
        <v>200</v>
      </c>
      <c r="BI4" s="119"/>
      <c r="BJ4" s="118" t="s">
        <v>186</v>
      </c>
      <c r="BK4" s="119"/>
      <c r="BL4" s="118" t="s">
        <v>187</v>
      </c>
      <c r="BM4" s="119"/>
      <c r="BN4" s="118" t="s">
        <v>201</v>
      </c>
      <c r="BO4" s="119"/>
      <c r="BP4" s="80" t="s">
        <v>995</v>
      </c>
      <c r="BQ4" s="118" t="s">
        <v>207</v>
      </c>
      <c r="BR4" s="119"/>
      <c r="BS4" s="118" t="s">
        <v>712</v>
      </c>
      <c r="BT4" s="119"/>
      <c r="BU4" s="118" t="s">
        <v>716</v>
      </c>
      <c r="BV4" s="119"/>
      <c r="BW4" s="118" t="s">
        <v>713</v>
      </c>
      <c r="BX4" s="119"/>
      <c r="BY4" s="118" t="s">
        <v>714</v>
      </c>
      <c r="BZ4" s="119"/>
      <c r="CA4" s="118" t="s">
        <v>736</v>
      </c>
      <c r="CB4" s="119"/>
      <c r="CC4" s="118" t="s">
        <v>737</v>
      </c>
      <c r="CD4" s="119"/>
      <c r="CE4" s="118" t="s">
        <v>990</v>
      </c>
      <c r="CF4" s="119"/>
      <c r="CG4" s="118" t="s">
        <v>1952</v>
      </c>
      <c r="CH4" s="119"/>
      <c r="CI4" s="118" t="s">
        <v>2937</v>
      </c>
      <c r="CJ4" s="119"/>
      <c r="CK4" s="118" t="s">
        <v>2938</v>
      </c>
      <c r="CL4" s="119"/>
    </row>
    <row r="5" spans="1:90" s="44" customFormat="1" ht="35.25" customHeight="1" x14ac:dyDescent="0.35">
      <c r="A5" s="143" t="s">
        <v>2951</v>
      </c>
      <c r="B5" s="143" t="s">
        <v>2950</v>
      </c>
      <c r="C5" s="143" t="s">
        <v>37</v>
      </c>
      <c r="D5" s="143" t="s">
        <v>39</v>
      </c>
      <c r="E5" s="143" t="s">
        <v>37</v>
      </c>
      <c r="F5" s="143" t="s">
        <v>39</v>
      </c>
      <c r="G5" s="143" t="s">
        <v>37</v>
      </c>
      <c r="H5" s="143" t="s">
        <v>39</v>
      </c>
      <c r="I5" s="143" t="s">
        <v>37</v>
      </c>
      <c r="J5" s="143" t="s">
        <v>39</v>
      </c>
      <c r="K5" s="143" t="s">
        <v>37</v>
      </c>
      <c r="L5" s="143" t="s">
        <v>39</v>
      </c>
      <c r="M5" s="143" t="s">
        <v>37</v>
      </c>
      <c r="N5" s="143" t="s">
        <v>39</v>
      </c>
      <c r="O5" s="144" t="s">
        <v>37</v>
      </c>
      <c r="P5" s="143" t="s">
        <v>39</v>
      </c>
      <c r="Q5" s="143" t="s">
        <v>37</v>
      </c>
      <c r="R5" s="143" t="s">
        <v>39</v>
      </c>
      <c r="S5" s="143" t="s">
        <v>37</v>
      </c>
      <c r="T5" s="143" t="s">
        <v>39</v>
      </c>
      <c r="U5" s="143" t="s">
        <v>37</v>
      </c>
      <c r="V5" s="143" t="s">
        <v>39</v>
      </c>
      <c r="W5" s="143" t="s">
        <v>37</v>
      </c>
      <c r="X5" s="143" t="s">
        <v>39</v>
      </c>
      <c r="Y5" s="143" t="s">
        <v>37</v>
      </c>
      <c r="Z5" s="143" t="s">
        <v>39</v>
      </c>
      <c r="AA5" s="143" t="s">
        <v>37</v>
      </c>
      <c r="AB5" s="143" t="s">
        <v>39</v>
      </c>
      <c r="AC5" s="143" t="s">
        <v>37</v>
      </c>
      <c r="AD5" s="143" t="s">
        <v>39</v>
      </c>
      <c r="AE5" s="143" t="s">
        <v>37</v>
      </c>
      <c r="AF5" s="143" t="s">
        <v>39</v>
      </c>
      <c r="AG5" s="143" t="s">
        <v>37</v>
      </c>
      <c r="AH5" s="143" t="s">
        <v>39</v>
      </c>
      <c r="AI5" s="143" t="s">
        <v>37</v>
      </c>
      <c r="AJ5" s="143" t="s">
        <v>67</v>
      </c>
      <c r="AK5" s="143" t="s">
        <v>39</v>
      </c>
      <c r="AL5" s="143" t="s">
        <v>37</v>
      </c>
      <c r="AM5" s="143" t="s">
        <v>39</v>
      </c>
      <c r="AN5" s="143" t="s">
        <v>37</v>
      </c>
      <c r="AO5" s="143" t="s">
        <v>39</v>
      </c>
      <c r="AP5" s="143" t="s">
        <v>37</v>
      </c>
      <c r="AQ5" s="143" t="s">
        <v>39</v>
      </c>
      <c r="AR5" s="143" t="s">
        <v>37</v>
      </c>
      <c r="AS5" s="143" t="s">
        <v>39</v>
      </c>
      <c r="AT5" s="143" t="s">
        <v>37</v>
      </c>
      <c r="AU5" s="143" t="s">
        <v>39</v>
      </c>
      <c r="AV5" s="143" t="s">
        <v>37</v>
      </c>
      <c r="AW5" s="143" t="s">
        <v>39</v>
      </c>
      <c r="AX5" s="143" t="s">
        <v>37</v>
      </c>
      <c r="AY5" s="143" t="s">
        <v>39</v>
      </c>
      <c r="AZ5" s="143" t="s">
        <v>37</v>
      </c>
      <c r="BA5" s="143" t="s">
        <v>39</v>
      </c>
      <c r="BB5" s="143" t="s">
        <v>37</v>
      </c>
      <c r="BC5" s="143" t="s">
        <v>39</v>
      </c>
      <c r="BD5" s="143" t="s">
        <v>37</v>
      </c>
      <c r="BE5" s="143" t="s">
        <v>39</v>
      </c>
      <c r="BF5" s="143" t="s">
        <v>37</v>
      </c>
      <c r="BG5" s="143" t="s">
        <v>39</v>
      </c>
      <c r="BH5" s="143" t="s">
        <v>37</v>
      </c>
      <c r="BI5" s="143" t="s">
        <v>39</v>
      </c>
      <c r="BJ5" s="143" t="s">
        <v>37</v>
      </c>
      <c r="BK5" s="143" t="s">
        <v>39</v>
      </c>
      <c r="BL5" s="143" t="s">
        <v>37</v>
      </c>
      <c r="BM5" s="143" t="s">
        <v>39</v>
      </c>
      <c r="BN5" s="143" t="s">
        <v>37</v>
      </c>
      <c r="BO5" s="143" t="s">
        <v>39</v>
      </c>
      <c r="BP5" s="143" t="s">
        <v>39</v>
      </c>
      <c r="BQ5" s="143" t="s">
        <v>37</v>
      </c>
      <c r="BR5" s="143" t="s">
        <v>39</v>
      </c>
      <c r="BS5" s="143" t="s">
        <v>37</v>
      </c>
      <c r="BT5" s="143" t="s">
        <v>39</v>
      </c>
      <c r="BU5" s="143" t="s">
        <v>37</v>
      </c>
      <c r="BV5" s="143" t="s">
        <v>39</v>
      </c>
      <c r="BW5" s="143" t="s">
        <v>37</v>
      </c>
      <c r="BX5" s="143" t="s">
        <v>39</v>
      </c>
      <c r="BY5" s="143" t="s">
        <v>37</v>
      </c>
      <c r="BZ5" s="143" t="s">
        <v>39</v>
      </c>
      <c r="CA5" s="143" t="s">
        <v>37</v>
      </c>
      <c r="CB5" s="143" t="s">
        <v>39</v>
      </c>
      <c r="CC5" s="143" t="s">
        <v>37</v>
      </c>
      <c r="CD5" s="143" t="s">
        <v>39</v>
      </c>
      <c r="CE5" s="143" t="s">
        <v>37</v>
      </c>
      <c r="CF5" s="143" t="s">
        <v>39</v>
      </c>
      <c r="CG5" s="143" t="s">
        <v>37</v>
      </c>
      <c r="CH5" s="143" t="s">
        <v>39</v>
      </c>
      <c r="CI5" s="143" t="s">
        <v>37</v>
      </c>
      <c r="CJ5" s="143" t="s">
        <v>39</v>
      </c>
      <c r="CK5" s="143" t="s">
        <v>37</v>
      </c>
      <c r="CL5" s="143" t="s">
        <v>39</v>
      </c>
    </row>
    <row r="6" spans="1:90" x14ac:dyDescent="0.35">
      <c r="A6" s="45"/>
      <c r="B6" s="45"/>
      <c r="C6" s="42"/>
      <c r="D6" s="42"/>
      <c r="E6" s="42"/>
      <c r="F6" s="42"/>
      <c r="G6" s="42"/>
      <c r="H6" s="42"/>
      <c r="I6" s="42"/>
      <c r="J6" s="42"/>
      <c r="K6" s="42"/>
      <c r="L6" s="42"/>
      <c r="M6" s="42"/>
      <c r="N6" s="42"/>
      <c r="O6" s="42"/>
      <c r="P6" s="42"/>
      <c r="Q6" s="42"/>
      <c r="R6" s="42"/>
      <c r="S6" s="42"/>
      <c r="T6" s="42"/>
      <c r="U6" s="42"/>
      <c r="V6" s="42"/>
      <c r="W6" s="42"/>
      <c r="X6" s="42"/>
      <c r="Y6" s="42"/>
      <c r="Z6" s="42"/>
      <c r="AA6" s="42"/>
      <c r="AB6" s="42"/>
      <c r="AC6" s="42"/>
      <c r="AD6" s="42"/>
      <c r="AE6" s="42"/>
      <c r="AF6" s="42"/>
      <c r="AG6" s="42"/>
      <c r="AH6" s="42"/>
      <c r="AI6" s="42"/>
      <c r="AJ6" s="42"/>
      <c r="AK6" s="42"/>
      <c r="AL6" s="42"/>
      <c r="AM6" s="42"/>
      <c r="AN6" s="42"/>
      <c r="AO6" s="42"/>
      <c r="AP6" s="42"/>
      <c r="AQ6" s="42"/>
      <c r="AR6" s="42"/>
      <c r="AS6" s="42"/>
      <c r="AT6" s="42"/>
      <c r="AU6" s="42"/>
      <c r="AV6" s="42"/>
      <c r="AW6" s="42"/>
      <c r="AX6" s="42"/>
      <c r="AY6" s="42"/>
      <c r="AZ6" s="42"/>
      <c r="BA6" s="42"/>
      <c r="BB6" s="42"/>
      <c r="BC6" s="42"/>
      <c r="BD6" s="42"/>
      <c r="BE6" s="42"/>
      <c r="BF6" s="42"/>
      <c r="BG6" s="42"/>
      <c r="BH6" s="42"/>
      <c r="BI6" s="42"/>
      <c r="BJ6" s="42"/>
      <c r="BK6" s="42"/>
      <c r="BL6" s="42"/>
      <c r="BM6" s="42"/>
      <c r="BN6" s="42"/>
      <c r="BO6" s="42"/>
      <c r="BP6" s="42"/>
      <c r="BQ6" s="42"/>
      <c r="BR6" s="42"/>
      <c r="BS6" s="42"/>
      <c r="BT6" s="42"/>
      <c r="BU6" s="42"/>
      <c r="BV6" s="42"/>
      <c r="BW6" s="42"/>
      <c r="BX6" s="42"/>
      <c r="BY6" s="42"/>
      <c r="BZ6" s="42"/>
      <c r="CA6" s="42"/>
      <c r="CB6" s="42"/>
      <c r="CC6" s="42"/>
      <c r="CD6" s="42"/>
      <c r="CE6" s="42"/>
      <c r="CF6" s="42"/>
      <c r="CG6" s="42"/>
      <c r="CH6" s="42"/>
      <c r="CI6" s="42"/>
      <c r="CJ6" s="42"/>
      <c r="CK6" s="42"/>
      <c r="CL6" s="42"/>
    </row>
    <row r="7" spans="1:90" x14ac:dyDescent="0.35">
      <c r="A7" s="42">
        <v>1</v>
      </c>
      <c r="B7" s="45" t="s">
        <v>48</v>
      </c>
      <c r="C7" s="45"/>
      <c r="D7" s="45"/>
      <c r="E7" s="45"/>
      <c r="F7" s="45"/>
      <c r="G7" s="45"/>
      <c r="H7" s="45"/>
      <c r="I7" s="45"/>
      <c r="J7" s="45"/>
      <c r="K7" s="45"/>
      <c r="L7" s="45"/>
      <c r="M7" s="45"/>
      <c r="N7" s="45"/>
      <c r="O7" s="45"/>
      <c r="P7" s="45"/>
      <c r="Q7" s="45"/>
      <c r="R7" s="45"/>
      <c r="S7" s="45"/>
      <c r="T7" s="45"/>
      <c r="U7" s="45"/>
      <c r="V7" s="45"/>
      <c r="W7" s="45"/>
      <c r="X7" s="45"/>
      <c r="Y7" s="45"/>
      <c r="Z7" s="45"/>
      <c r="AA7" s="45"/>
      <c r="AB7" s="45"/>
      <c r="AC7" s="45"/>
      <c r="AD7" s="45"/>
      <c r="AE7" s="45"/>
      <c r="AF7" s="45"/>
      <c r="AG7" s="45"/>
      <c r="AH7" s="45"/>
      <c r="AI7" s="45"/>
      <c r="AJ7" s="45"/>
      <c r="AK7" s="45"/>
      <c r="AL7" s="45"/>
      <c r="AM7" s="45"/>
      <c r="AN7" s="45"/>
      <c r="AO7" s="45"/>
      <c r="AP7" s="45"/>
      <c r="AQ7" s="45"/>
      <c r="AR7" s="45"/>
      <c r="AS7" s="45"/>
      <c r="AT7" s="45"/>
      <c r="AU7" s="45"/>
      <c r="AV7" s="45"/>
      <c r="AW7" s="45"/>
      <c r="AX7" s="45"/>
      <c r="AY7" s="45"/>
      <c r="AZ7" s="45"/>
      <c r="BA7" s="45"/>
      <c r="BB7" s="45"/>
      <c r="BC7" s="45"/>
      <c r="BD7" s="45"/>
      <c r="BE7" s="45"/>
      <c r="BF7" s="45"/>
      <c r="BG7" s="45"/>
      <c r="BH7" s="45"/>
      <c r="BI7" s="45"/>
      <c r="BJ7" s="45"/>
      <c r="BK7" s="45"/>
      <c r="BL7" s="45"/>
      <c r="BM7" s="45"/>
      <c r="BN7" s="45"/>
      <c r="BO7" s="45"/>
      <c r="BP7" s="45"/>
      <c r="BQ7" s="45"/>
      <c r="BR7" s="45"/>
      <c r="BS7" s="45"/>
      <c r="BT7" s="45"/>
      <c r="BU7" s="45"/>
      <c r="BV7" s="45"/>
      <c r="BW7" s="45"/>
      <c r="BX7" s="45"/>
      <c r="BY7" s="45"/>
      <c r="BZ7" s="45"/>
      <c r="CA7" s="45"/>
      <c r="CB7" s="45"/>
      <c r="CC7" s="45"/>
      <c r="CD7" s="45"/>
      <c r="CE7" s="45"/>
      <c r="CF7" s="45"/>
      <c r="CG7" s="45"/>
      <c r="CH7" s="45"/>
      <c r="CI7" s="45"/>
      <c r="CJ7" s="45"/>
      <c r="CK7" s="45"/>
      <c r="CL7" s="45"/>
    </row>
    <row r="8" spans="1:90" s="47" customFormat="1" x14ac:dyDescent="0.35">
      <c r="A8" s="43"/>
      <c r="B8" s="45" t="s">
        <v>38</v>
      </c>
      <c r="C8" s="120">
        <v>0.32</v>
      </c>
      <c r="D8" s="115"/>
      <c r="E8" s="120" t="s">
        <v>25</v>
      </c>
      <c r="F8" s="115"/>
      <c r="G8" s="120">
        <v>0.28000000000000003</v>
      </c>
      <c r="H8" s="115"/>
      <c r="I8" s="120" t="s">
        <v>25</v>
      </c>
      <c r="J8" s="115"/>
      <c r="K8" s="120" t="s">
        <v>25</v>
      </c>
      <c r="L8" s="115"/>
      <c r="M8" s="120">
        <v>0.26</v>
      </c>
      <c r="N8" s="115"/>
      <c r="O8" s="120" t="s">
        <v>25</v>
      </c>
      <c r="P8" s="115"/>
      <c r="Q8" s="120">
        <v>0.08</v>
      </c>
      <c r="R8" s="115"/>
      <c r="S8" s="120" t="s">
        <v>25</v>
      </c>
      <c r="T8" s="115"/>
      <c r="U8" s="120" t="s">
        <v>25</v>
      </c>
      <c r="V8" s="115"/>
      <c r="W8" s="120">
        <v>0.26</v>
      </c>
      <c r="X8" s="115"/>
      <c r="Y8" s="120" t="s">
        <v>25</v>
      </c>
      <c r="Z8" s="115"/>
      <c r="AA8" s="120">
        <v>0.21</v>
      </c>
      <c r="AB8" s="115"/>
      <c r="AC8" s="120" t="s">
        <v>25</v>
      </c>
      <c r="AD8" s="115"/>
      <c r="AE8" s="120">
        <v>0.26</v>
      </c>
      <c r="AF8" s="115"/>
      <c r="AG8" s="120">
        <v>0.24</v>
      </c>
      <c r="AH8" s="115"/>
      <c r="AI8" s="124" t="s">
        <v>25</v>
      </c>
      <c r="AJ8" s="132"/>
      <c r="AK8" s="125"/>
      <c r="AL8" s="120">
        <v>0.3</v>
      </c>
      <c r="AM8" s="115"/>
      <c r="AN8" s="120" t="s">
        <v>25</v>
      </c>
      <c r="AO8" s="115"/>
      <c r="AP8" s="120" t="s">
        <v>25</v>
      </c>
      <c r="AQ8" s="115"/>
      <c r="AR8" s="120" t="s">
        <v>25</v>
      </c>
      <c r="AS8" s="115"/>
      <c r="AT8" s="120">
        <v>0.26</v>
      </c>
      <c r="AU8" s="115"/>
      <c r="AV8" s="120" t="s">
        <v>25</v>
      </c>
      <c r="AW8" s="115"/>
      <c r="AX8" s="120" t="s">
        <v>25</v>
      </c>
      <c r="AY8" s="115"/>
      <c r="AZ8" s="120" t="s">
        <v>25</v>
      </c>
      <c r="BA8" s="115"/>
      <c r="BB8" s="120">
        <v>2.61</v>
      </c>
      <c r="BC8" s="115"/>
      <c r="BD8" s="120" t="s">
        <v>25</v>
      </c>
      <c r="BE8" s="115"/>
      <c r="BF8" s="120" t="s">
        <v>25</v>
      </c>
      <c r="BG8" s="115"/>
      <c r="BH8" s="120" t="s">
        <v>25</v>
      </c>
      <c r="BI8" s="115"/>
      <c r="BJ8" s="120">
        <v>2.23</v>
      </c>
      <c r="BK8" s="115"/>
      <c r="BL8" s="120">
        <v>0.5</v>
      </c>
      <c r="BM8" s="115"/>
      <c r="BN8" s="120">
        <v>5.24</v>
      </c>
      <c r="BO8" s="115"/>
      <c r="BP8" s="46" t="s">
        <v>25</v>
      </c>
      <c r="BQ8" s="120" t="s">
        <v>25</v>
      </c>
      <c r="BR8" s="115"/>
      <c r="BS8" s="120">
        <v>0.18</v>
      </c>
      <c r="BT8" s="115"/>
      <c r="BU8" s="120" t="s">
        <v>25</v>
      </c>
      <c r="BV8" s="115"/>
      <c r="BW8" s="120">
        <v>0.28999999999999998</v>
      </c>
      <c r="BX8" s="115"/>
      <c r="BY8" s="120">
        <v>0.43</v>
      </c>
      <c r="BZ8" s="115"/>
      <c r="CA8" s="120" t="s">
        <v>25</v>
      </c>
      <c r="CB8" s="115"/>
      <c r="CC8" s="120" t="s">
        <v>25</v>
      </c>
      <c r="CD8" s="115"/>
      <c r="CE8" s="120">
        <v>0.56999999999999995</v>
      </c>
      <c r="CF8" s="115"/>
      <c r="CG8" s="120">
        <v>0.74</v>
      </c>
      <c r="CH8" s="115"/>
      <c r="CI8" s="120" t="s">
        <v>25</v>
      </c>
      <c r="CJ8" s="115"/>
      <c r="CK8" s="120" t="s">
        <v>25</v>
      </c>
      <c r="CL8" s="115"/>
    </row>
    <row r="9" spans="1:90" s="47" customFormat="1" x14ac:dyDescent="0.35">
      <c r="A9" s="43"/>
      <c r="B9" s="45" t="s">
        <v>26</v>
      </c>
      <c r="C9" s="120">
        <v>0.31</v>
      </c>
      <c r="D9" s="115"/>
      <c r="E9" s="120" t="s">
        <v>25</v>
      </c>
      <c r="F9" s="115"/>
      <c r="G9" s="120">
        <v>0.13</v>
      </c>
      <c r="H9" s="115"/>
      <c r="I9" s="120" t="s">
        <v>25</v>
      </c>
      <c r="J9" s="115"/>
      <c r="K9" s="120" t="s">
        <v>25</v>
      </c>
      <c r="L9" s="115"/>
      <c r="M9" s="120">
        <v>0.28000000000000003</v>
      </c>
      <c r="N9" s="115"/>
      <c r="O9" s="120" t="s">
        <v>25</v>
      </c>
      <c r="P9" s="115"/>
      <c r="Q9" s="120">
        <v>0.1</v>
      </c>
      <c r="R9" s="115"/>
      <c r="S9" s="120" t="s">
        <v>25</v>
      </c>
      <c r="T9" s="115"/>
      <c r="U9" s="120" t="s">
        <v>25</v>
      </c>
      <c r="V9" s="115"/>
      <c r="W9" s="120">
        <v>0.28000000000000003</v>
      </c>
      <c r="X9" s="115"/>
      <c r="Y9" s="120" t="s">
        <v>25</v>
      </c>
      <c r="Z9" s="115"/>
      <c r="AA9" s="120">
        <v>0.15</v>
      </c>
      <c r="AB9" s="115"/>
      <c r="AC9" s="120" t="s">
        <v>25</v>
      </c>
      <c r="AD9" s="115"/>
      <c r="AE9" s="120">
        <v>0.28000000000000003</v>
      </c>
      <c r="AF9" s="115"/>
      <c r="AG9" s="120">
        <v>0.3</v>
      </c>
      <c r="AH9" s="115"/>
      <c r="AI9" s="124" t="s">
        <v>25</v>
      </c>
      <c r="AJ9" s="132"/>
      <c r="AK9" s="125"/>
      <c r="AL9" s="120">
        <v>0.16</v>
      </c>
      <c r="AM9" s="115"/>
      <c r="AN9" s="120" t="s">
        <v>25</v>
      </c>
      <c r="AO9" s="115"/>
      <c r="AP9" s="120" t="s">
        <v>25</v>
      </c>
      <c r="AQ9" s="115"/>
      <c r="AR9" s="120" t="s">
        <v>25</v>
      </c>
      <c r="AS9" s="115"/>
      <c r="AT9" s="120">
        <v>0.35</v>
      </c>
      <c r="AU9" s="115"/>
      <c r="AV9" s="120" t="s">
        <v>25</v>
      </c>
      <c r="AW9" s="115"/>
      <c r="AX9" s="120" t="s">
        <v>25</v>
      </c>
      <c r="AY9" s="115"/>
      <c r="AZ9" s="120" t="s">
        <v>25</v>
      </c>
      <c r="BA9" s="115"/>
      <c r="BB9" s="120">
        <v>2.5299999999999998</v>
      </c>
      <c r="BC9" s="115"/>
      <c r="BD9" s="120" t="s">
        <v>25</v>
      </c>
      <c r="BE9" s="115"/>
      <c r="BF9" s="120" t="s">
        <v>25</v>
      </c>
      <c r="BG9" s="115"/>
      <c r="BH9" s="120" t="s">
        <v>25</v>
      </c>
      <c r="BI9" s="115"/>
      <c r="BJ9" s="120">
        <v>2.29</v>
      </c>
      <c r="BK9" s="115"/>
      <c r="BL9" s="120">
        <v>0.14000000000000001</v>
      </c>
      <c r="BM9" s="115"/>
      <c r="BN9" s="120">
        <v>5.14</v>
      </c>
      <c r="BO9" s="115"/>
      <c r="BP9" s="46" t="s">
        <v>25</v>
      </c>
      <c r="BQ9" s="120" t="s">
        <v>25</v>
      </c>
      <c r="BR9" s="115"/>
      <c r="BS9" s="120">
        <v>0.08</v>
      </c>
      <c r="BT9" s="115"/>
      <c r="BU9" s="120" t="s">
        <v>25</v>
      </c>
      <c r="BV9" s="115"/>
      <c r="BW9" s="120">
        <v>0.24</v>
      </c>
      <c r="BX9" s="115"/>
      <c r="BY9" s="120">
        <v>0.19</v>
      </c>
      <c r="BZ9" s="115"/>
      <c r="CA9" s="120" t="s">
        <v>25</v>
      </c>
      <c r="CB9" s="115"/>
      <c r="CC9" s="120" t="s">
        <v>25</v>
      </c>
      <c r="CD9" s="115"/>
      <c r="CE9" s="120">
        <v>0.38</v>
      </c>
      <c r="CF9" s="115"/>
      <c r="CG9" s="120">
        <v>0.47</v>
      </c>
      <c r="CH9" s="115"/>
      <c r="CI9" s="120" t="s">
        <v>25</v>
      </c>
      <c r="CJ9" s="115"/>
      <c r="CK9" s="120" t="s">
        <v>25</v>
      </c>
      <c r="CL9" s="115"/>
    </row>
    <row r="10" spans="1:90" ht="12.75" customHeight="1" x14ac:dyDescent="0.35">
      <c r="A10" s="42">
        <v>2</v>
      </c>
      <c r="B10" s="45" t="s">
        <v>49</v>
      </c>
      <c r="C10" s="120">
        <v>3.89802804304421</v>
      </c>
      <c r="D10" s="115"/>
      <c r="E10" s="120">
        <v>3.9699903335861402</v>
      </c>
      <c r="F10" s="115"/>
      <c r="G10" s="120" t="s">
        <v>25</v>
      </c>
      <c r="H10" s="115"/>
      <c r="I10" s="120">
        <v>1.6923302069166299</v>
      </c>
      <c r="J10" s="115"/>
      <c r="K10" s="120">
        <v>5.5115123870927203</v>
      </c>
      <c r="L10" s="115"/>
      <c r="M10" s="120" t="s">
        <v>25</v>
      </c>
      <c r="N10" s="115"/>
      <c r="O10" s="120">
        <v>0.145120882589307</v>
      </c>
      <c r="P10" s="115"/>
      <c r="Q10" s="120" t="s">
        <v>25</v>
      </c>
      <c r="R10" s="115"/>
      <c r="S10" s="120">
        <v>2.3023707102540301</v>
      </c>
      <c r="T10" s="115"/>
      <c r="U10" s="120">
        <v>0.41365427483738598</v>
      </c>
      <c r="V10" s="115"/>
      <c r="W10" s="120" t="s">
        <v>25</v>
      </c>
      <c r="X10" s="115"/>
      <c r="Y10" s="120">
        <v>1.8180860239571299</v>
      </c>
      <c r="Z10" s="115"/>
      <c r="AA10" s="120" t="s">
        <v>25</v>
      </c>
      <c r="AB10" s="115"/>
      <c r="AC10" s="120">
        <v>4.99975791783835</v>
      </c>
      <c r="AD10" s="115"/>
      <c r="AE10" s="120" t="s">
        <v>25</v>
      </c>
      <c r="AF10" s="115"/>
      <c r="AG10" s="120" t="s">
        <v>25</v>
      </c>
      <c r="AH10" s="115"/>
      <c r="AI10" s="120">
        <v>0.41675441476311098</v>
      </c>
      <c r="AJ10" s="127"/>
      <c r="AK10" s="115"/>
      <c r="AL10" s="120" t="s">
        <v>25</v>
      </c>
      <c r="AM10" s="115"/>
      <c r="AN10" s="133" t="s">
        <v>25</v>
      </c>
      <c r="AO10" s="134"/>
      <c r="AP10" s="120" t="s">
        <v>25</v>
      </c>
      <c r="AQ10" s="115"/>
      <c r="AR10" s="120" t="s">
        <v>25</v>
      </c>
      <c r="AS10" s="115"/>
      <c r="AT10" s="120" t="s">
        <v>25</v>
      </c>
      <c r="AU10" s="115"/>
      <c r="AV10" s="120" t="s">
        <v>25</v>
      </c>
      <c r="AW10" s="115"/>
      <c r="AX10" s="120" t="s">
        <v>25</v>
      </c>
      <c r="AY10" s="115"/>
      <c r="AZ10" s="120">
        <v>2.10326677479312</v>
      </c>
      <c r="BA10" s="115"/>
      <c r="BB10" s="120">
        <v>1.1571484513612</v>
      </c>
      <c r="BC10" s="115"/>
      <c r="BD10" s="120" t="s">
        <v>25</v>
      </c>
      <c r="BE10" s="115"/>
      <c r="BF10" s="120">
        <v>9.4910467704830896</v>
      </c>
      <c r="BG10" s="115"/>
      <c r="BH10" s="120">
        <v>0.687248948621628</v>
      </c>
      <c r="BI10" s="115"/>
      <c r="BJ10" s="120">
        <v>0.594177085853414</v>
      </c>
      <c r="BK10" s="115"/>
      <c r="BL10" s="120" t="s">
        <v>25</v>
      </c>
      <c r="BM10" s="115"/>
      <c r="BN10" s="120">
        <v>0.451033106788778</v>
      </c>
      <c r="BO10" s="115"/>
      <c r="BP10" s="46">
        <v>2.7829868990062001E-3</v>
      </c>
      <c r="BQ10" s="120">
        <v>0.44153406952878099</v>
      </c>
      <c r="BR10" s="115"/>
      <c r="BS10" s="120" t="s">
        <v>25</v>
      </c>
      <c r="BT10" s="115"/>
      <c r="BU10" s="120">
        <v>2.7397260273972599E-3</v>
      </c>
      <c r="BV10" s="115"/>
      <c r="BW10" s="120" t="s">
        <v>25</v>
      </c>
      <c r="BX10" s="115"/>
      <c r="BY10" s="120" t="s">
        <v>25</v>
      </c>
      <c r="BZ10" s="115"/>
      <c r="CA10" s="120">
        <v>0.43573387270991398</v>
      </c>
      <c r="CB10" s="115"/>
      <c r="CC10" s="120">
        <v>0.43050156093924202</v>
      </c>
      <c r="CD10" s="115"/>
      <c r="CE10" s="120" t="s">
        <v>25</v>
      </c>
      <c r="CF10" s="115"/>
      <c r="CG10" s="120" t="s">
        <v>25</v>
      </c>
      <c r="CH10" s="115"/>
      <c r="CI10" s="120">
        <v>1.88744673723015</v>
      </c>
      <c r="CJ10" s="115"/>
      <c r="CK10" s="120">
        <v>4.97012438350409</v>
      </c>
      <c r="CL10" s="115"/>
    </row>
    <row r="11" spans="1:90" ht="12.75" customHeight="1" x14ac:dyDescent="0.35">
      <c r="A11" s="42">
        <v>3</v>
      </c>
      <c r="B11" s="45" t="s">
        <v>50</v>
      </c>
      <c r="C11" s="120">
        <v>3.1588125083448899</v>
      </c>
      <c r="D11" s="115"/>
      <c r="E11" s="120">
        <v>2.9517562419283498</v>
      </c>
      <c r="F11" s="115"/>
      <c r="G11" s="120" t="s">
        <v>25</v>
      </c>
      <c r="H11" s="115"/>
      <c r="I11" s="120">
        <v>1.4448170277041801</v>
      </c>
      <c r="J11" s="115"/>
      <c r="K11" s="120">
        <v>4.0363335642251199</v>
      </c>
      <c r="L11" s="115"/>
      <c r="M11" s="120" t="s">
        <v>25</v>
      </c>
      <c r="N11" s="115"/>
      <c r="O11" s="120">
        <v>0.107142256930227</v>
      </c>
      <c r="P11" s="115"/>
      <c r="Q11" s="120" t="s">
        <v>25</v>
      </c>
      <c r="R11" s="115"/>
      <c r="S11" s="120">
        <v>1.9758272803686701</v>
      </c>
      <c r="T11" s="115"/>
      <c r="U11" s="120">
        <v>0.39504271149270098</v>
      </c>
      <c r="V11" s="115"/>
      <c r="W11" s="120" t="s">
        <v>25</v>
      </c>
      <c r="X11" s="115"/>
      <c r="Y11" s="120">
        <v>1.6225978938097301</v>
      </c>
      <c r="Z11" s="115"/>
      <c r="AA11" s="120" t="s">
        <v>25</v>
      </c>
      <c r="AB11" s="115"/>
      <c r="AC11" s="120">
        <v>3.7265752371441598</v>
      </c>
      <c r="AD11" s="115"/>
      <c r="AE11" s="120" t="s">
        <v>25</v>
      </c>
      <c r="AF11" s="115"/>
      <c r="AG11" s="120" t="s">
        <v>25</v>
      </c>
      <c r="AH11" s="115"/>
      <c r="AI11" s="120">
        <v>0.39949840798082498</v>
      </c>
      <c r="AJ11" s="127"/>
      <c r="AK11" s="115"/>
      <c r="AL11" s="120" t="s">
        <v>25</v>
      </c>
      <c r="AM11" s="115"/>
      <c r="AN11" s="133" t="s">
        <v>25</v>
      </c>
      <c r="AO11" s="134"/>
      <c r="AP11" s="120" t="s">
        <v>25</v>
      </c>
      <c r="AQ11" s="115"/>
      <c r="AR11" s="120" t="s">
        <v>25</v>
      </c>
      <c r="AS11" s="115"/>
      <c r="AT11" s="120" t="s">
        <v>25</v>
      </c>
      <c r="AU11" s="115"/>
      <c r="AV11" s="120" t="s">
        <v>25</v>
      </c>
      <c r="AW11" s="115"/>
      <c r="AX11" s="120" t="s">
        <v>25</v>
      </c>
      <c r="AY11" s="115"/>
      <c r="AZ11" s="120">
        <v>1.69580706269327</v>
      </c>
      <c r="BA11" s="115"/>
      <c r="BB11" s="120">
        <v>0.93486899184540995</v>
      </c>
      <c r="BC11" s="115"/>
      <c r="BD11" s="120" t="s">
        <v>25</v>
      </c>
      <c r="BE11" s="115"/>
      <c r="BF11" s="120">
        <v>6.9616232201844204</v>
      </c>
      <c r="BG11" s="115"/>
      <c r="BH11" s="120">
        <v>0.64838288699149804</v>
      </c>
      <c r="BI11" s="115"/>
      <c r="BJ11" s="120">
        <v>0.55060027932166999</v>
      </c>
      <c r="BK11" s="115"/>
      <c r="BL11" s="120" t="s">
        <v>25</v>
      </c>
      <c r="BM11" s="115"/>
      <c r="BN11" s="120">
        <v>0.43118187432062399</v>
      </c>
      <c r="BO11" s="115"/>
      <c r="BP11" s="46">
        <v>4.2191403902813203E-5</v>
      </c>
      <c r="BQ11" s="120">
        <v>0.422025804340664</v>
      </c>
      <c r="BR11" s="115"/>
      <c r="BS11" s="120" t="s">
        <v>25</v>
      </c>
      <c r="BT11" s="115"/>
      <c r="BU11" s="120">
        <v>0</v>
      </c>
      <c r="BV11" s="115"/>
      <c r="BW11" s="120" t="s">
        <v>25</v>
      </c>
      <c r="BX11" s="115"/>
      <c r="BY11" s="120" t="s">
        <v>25</v>
      </c>
      <c r="BZ11" s="115"/>
      <c r="CA11" s="120">
        <v>0.41312394836451599</v>
      </c>
      <c r="CB11" s="115"/>
      <c r="CC11" s="120">
        <v>0.40831241125205697</v>
      </c>
      <c r="CD11" s="115"/>
      <c r="CE11" s="120" t="s">
        <v>25</v>
      </c>
      <c r="CF11" s="115"/>
      <c r="CG11" s="120" t="s">
        <v>25</v>
      </c>
      <c r="CH11" s="115"/>
      <c r="CI11" s="120">
        <v>1.5435362347936099</v>
      </c>
      <c r="CJ11" s="115"/>
      <c r="CK11" s="120">
        <v>4.1547050718293796</v>
      </c>
      <c r="CL11" s="115"/>
    </row>
    <row r="12" spans="1:90" x14ac:dyDescent="0.35">
      <c r="A12" s="42">
        <v>4</v>
      </c>
      <c r="B12" s="45" t="s">
        <v>2946</v>
      </c>
      <c r="C12" s="45"/>
      <c r="D12" s="45"/>
      <c r="E12" s="45"/>
      <c r="F12" s="45"/>
      <c r="G12" s="45"/>
      <c r="H12" s="45"/>
      <c r="I12" s="45"/>
      <c r="J12" s="45"/>
      <c r="K12" s="45"/>
      <c r="L12" s="45"/>
      <c r="M12" s="45"/>
      <c r="N12" s="45"/>
      <c r="O12" s="45"/>
      <c r="P12" s="45"/>
      <c r="Q12" s="45"/>
      <c r="R12" s="45"/>
      <c r="S12" s="45"/>
      <c r="T12" s="45"/>
      <c r="U12" s="45"/>
      <c r="V12" s="45"/>
      <c r="W12" s="45"/>
      <c r="X12" s="45"/>
      <c r="Y12" s="45"/>
      <c r="Z12" s="45"/>
      <c r="AA12" s="45"/>
      <c r="AB12" s="45"/>
      <c r="AC12" s="45"/>
      <c r="AD12" s="45"/>
      <c r="AE12" s="45"/>
      <c r="AF12" s="45"/>
      <c r="AG12" s="45"/>
      <c r="AH12" s="45"/>
      <c r="AI12" s="45"/>
      <c r="AJ12" s="45"/>
      <c r="AK12" s="45"/>
      <c r="AL12" s="45"/>
      <c r="AM12" s="45"/>
      <c r="AN12" s="48"/>
      <c r="AO12" s="42"/>
      <c r="AP12" s="45"/>
      <c r="AQ12" s="49"/>
      <c r="AR12" s="45"/>
      <c r="AS12" s="49"/>
      <c r="AT12" s="45"/>
      <c r="AU12" s="45"/>
      <c r="AV12" s="45"/>
      <c r="AW12" s="45"/>
      <c r="AX12" s="45"/>
      <c r="AY12" s="45"/>
      <c r="AZ12" s="45"/>
      <c r="BA12" s="45"/>
      <c r="BB12" s="45"/>
      <c r="BC12" s="45"/>
      <c r="BD12" s="45"/>
      <c r="BE12" s="45"/>
      <c r="BF12" s="45"/>
      <c r="BG12" s="45"/>
      <c r="BH12" s="45"/>
      <c r="BI12" s="45"/>
      <c r="BJ12" s="45"/>
      <c r="BK12" s="45"/>
      <c r="BL12" s="45"/>
      <c r="BM12" s="45"/>
      <c r="BN12" s="45"/>
      <c r="BO12" s="45"/>
      <c r="BP12" s="45"/>
      <c r="BQ12" s="45"/>
      <c r="BR12" s="45"/>
      <c r="BS12" s="45"/>
      <c r="BT12" s="45"/>
      <c r="BU12" s="45"/>
      <c r="BV12" s="45"/>
      <c r="BW12" s="45"/>
      <c r="BX12" s="45"/>
      <c r="BY12" s="45"/>
      <c r="BZ12" s="45"/>
      <c r="CA12" s="45"/>
      <c r="CB12" s="45"/>
      <c r="CC12" s="45"/>
      <c r="CD12" s="45"/>
      <c r="CE12" s="45"/>
      <c r="CF12" s="45"/>
      <c r="CG12" s="45"/>
      <c r="CH12" s="45"/>
      <c r="CI12" s="45"/>
      <c r="CJ12" s="45"/>
      <c r="CK12" s="45"/>
      <c r="CL12" s="45"/>
    </row>
    <row r="13" spans="1:90" s="53" customFormat="1" ht="12.75" customHeight="1" x14ac:dyDescent="0.35">
      <c r="A13" s="50"/>
      <c r="B13" s="51" t="s">
        <v>27</v>
      </c>
      <c r="C13" s="116" t="s">
        <v>8</v>
      </c>
      <c r="D13" s="121"/>
      <c r="E13" s="116" t="s">
        <v>8</v>
      </c>
      <c r="F13" s="121"/>
      <c r="G13" s="116" t="s">
        <v>8</v>
      </c>
      <c r="H13" s="121"/>
      <c r="I13" s="116" t="s">
        <v>8</v>
      </c>
      <c r="J13" s="121"/>
      <c r="K13" s="116" t="s">
        <v>8</v>
      </c>
      <c r="L13" s="121"/>
      <c r="M13" s="116" t="s">
        <v>8</v>
      </c>
      <c r="N13" s="121"/>
      <c r="O13" s="116" t="s">
        <v>8</v>
      </c>
      <c r="P13" s="121"/>
      <c r="Q13" s="116" t="s">
        <v>8</v>
      </c>
      <c r="R13" s="121"/>
      <c r="S13" s="116" t="s">
        <v>8</v>
      </c>
      <c r="T13" s="121"/>
      <c r="U13" s="116" t="s">
        <v>8</v>
      </c>
      <c r="V13" s="121"/>
      <c r="W13" s="116" t="s">
        <v>8</v>
      </c>
      <c r="X13" s="121"/>
      <c r="Y13" s="116" t="s">
        <v>8</v>
      </c>
      <c r="Z13" s="121"/>
      <c r="AA13" s="116" t="s">
        <v>8</v>
      </c>
      <c r="AB13" s="121"/>
      <c r="AC13" s="116" t="s">
        <v>8</v>
      </c>
      <c r="AD13" s="121"/>
      <c r="AE13" s="116" t="s">
        <v>8</v>
      </c>
      <c r="AF13" s="121"/>
      <c r="AG13" s="116" t="s">
        <v>8</v>
      </c>
      <c r="AH13" s="121"/>
      <c r="AI13" s="116" t="s">
        <v>8</v>
      </c>
      <c r="AJ13" s="128"/>
      <c r="AK13" s="121"/>
      <c r="AL13" s="116" t="s">
        <v>8</v>
      </c>
      <c r="AM13" s="121"/>
      <c r="AN13" s="116" t="s">
        <v>8</v>
      </c>
      <c r="AO13" s="121"/>
      <c r="AP13" s="116" t="s">
        <v>8</v>
      </c>
      <c r="AQ13" s="121"/>
      <c r="AR13" s="116" t="s">
        <v>8</v>
      </c>
      <c r="AS13" s="121"/>
      <c r="AT13" s="116" t="s">
        <v>8</v>
      </c>
      <c r="AU13" s="121"/>
      <c r="AV13" s="116" t="s">
        <v>8</v>
      </c>
      <c r="AW13" s="121"/>
      <c r="AX13" s="116" t="s">
        <v>8</v>
      </c>
      <c r="AY13" s="121"/>
      <c r="AZ13" s="116" t="s">
        <v>8</v>
      </c>
      <c r="BA13" s="121"/>
      <c r="BB13" s="110">
        <v>-157614.84374850002</v>
      </c>
      <c r="BC13" s="111"/>
      <c r="BD13" s="116" t="s">
        <v>8</v>
      </c>
      <c r="BE13" s="121"/>
      <c r="BF13" s="116" t="s">
        <v>8</v>
      </c>
      <c r="BG13" s="121"/>
      <c r="BH13" s="116" t="s">
        <v>8</v>
      </c>
      <c r="BI13" s="121"/>
      <c r="BJ13" s="110">
        <v>-10621.1474875</v>
      </c>
      <c r="BK13" s="111"/>
      <c r="BL13" s="116" t="s">
        <v>8</v>
      </c>
      <c r="BM13" s="121"/>
      <c r="BN13" s="110">
        <v>-127821.939925</v>
      </c>
      <c r="BO13" s="111"/>
      <c r="BP13" s="52" t="s">
        <v>8</v>
      </c>
      <c r="BQ13" s="116" t="s">
        <v>8</v>
      </c>
      <c r="BR13" s="121"/>
      <c r="BS13" s="116" t="s">
        <v>8</v>
      </c>
      <c r="BT13" s="121"/>
      <c r="BU13" s="116" t="s">
        <v>8</v>
      </c>
      <c r="BV13" s="121"/>
      <c r="BW13" s="116" t="s">
        <v>8</v>
      </c>
      <c r="BX13" s="121"/>
      <c r="BY13" s="116" t="s">
        <v>8</v>
      </c>
      <c r="BZ13" s="121"/>
      <c r="CA13" s="116" t="s">
        <v>8</v>
      </c>
      <c r="CB13" s="121"/>
      <c r="CC13" s="116" t="s">
        <v>8</v>
      </c>
      <c r="CD13" s="121"/>
      <c r="CE13" s="116" t="s">
        <v>8</v>
      </c>
      <c r="CF13" s="121"/>
      <c r="CG13" s="110">
        <v>-2915.9277000000002</v>
      </c>
      <c r="CH13" s="111"/>
      <c r="CI13" s="110">
        <v>132.2803681</v>
      </c>
      <c r="CJ13" s="111"/>
      <c r="CK13" s="110" t="s">
        <v>8</v>
      </c>
      <c r="CL13" s="111"/>
    </row>
    <row r="14" spans="1:90" s="57" customFormat="1" ht="12.75" customHeight="1" x14ac:dyDescent="0.35">
      <c r="A14" s="54"/>
      <c r="B14" s="55" t="s">
        <v>28</v>
      </c>
      <c r="C14" s="122" t="s">
        <v>8</v>
      </c>
      <c r="D14" s="123"/>
      <c r="E14" s="122" t="s">
        <v>8</v>
      </c>
      <c r="F14" s="123"/>
      <c r="G14" s="122" t="s">
        <v>8</v>
      </c>
      <c r="H14" s="123"/>
      <c r="I14" s="122" t="s">
        <v>8</v>
      </c>
      <c r="J14" s="123"/>
      <c r="K14" s="122" t="s">
        <v>8</v>
      </c>
      <c r="L14" s="123"/>
      <c r="M14" s="122" t="s">
        <v>8</v>
      </c>
      <c r="N14" s="123"/>
      <c r="O14" s="122" t="s">
        <v>8</v>
      </c>
      <c r="P14" s="123"/>
      <c r="Q14" s="122" t="s">
        <v>8</v>
      </c>
      <c r="R14" s="123"/>
      <c r="S14" s="122" t="s">
        <v>8</v>
      </c>
      <c r="T14" s="123"/>
      <c r="U14" s="122" t="s">
        <v>8</v>
      </c>
      <c r="V14" s="123"/>
      <c r="W14" s="122" t="s">
        <v>8</v>
      </c>
      <c r="X14" s="123"/>
      <c r="Y14" s="122" t="s">
        <v>8</v>
      </c>
      <c r="Z14" s="123"/>
      <c r="AA14" s="122" t="s">
        <v>8</v>
      </c>
      <c r="AB14" s="123"/>
      <c r="AC14" s="122" t="s">
        <v>8</v>
      </c>
      <c r="AD14" s="123"/>
      <c r="AE14" s="122" t="s">
        <v>8</v>
      </c>
      <c r="AF14" s="123"/>
      <c r="AG14" s="122" t="s">
        <v>8</v>
      </c>
      <c r="AH14" s="123"/>
      <c r="AI14" s="122" t="s">
        <v>8</v>
      </c>
      <c r="AJ14" s="126"/>
      <c r="AK14" s="123"/>
      <c r="AL14" s="122" t="s">
        <v>8</v>
      </c>
      <c r="AM14" s="123"/>
      <c r="AN14" s="122" t="s">
        <v>8</v>
      </c>
      <c r="AO14" s="123"/>
      <c r="AP14" s="122" t="s">
        <v>8</v>
      </c>
      <c r="AQ14" s="123"/>
      <c r="AR14" s="122" t="s">
        <v>8</v>
      </c>
      <c r="AS14" s="123"/>
      <c r="AT14" s="122" t="s">
        <v>8</v>
      </c>
      <c r="AU14" s="123"/>
      <c r="AV14" s="122" t="s">
        <v>8</v>
      </c>
      <c r="AW14" s="123"/>
      <c r="AX14" s="122" t="s">
        <v>8</v>
      </c>
      <c r="AY14" s="123"/>
      <c r="AZ14" s="122" t="s">
        <v>8</v>
      </c>
      <c r="BA14" s="123"/>
      <c r="BB14" s="112">
        <v>-0.35855889244527378</v>
      </c>
      <c r="BC14" s="113"/>
      <c r="BD14" s="122" t="s">
        <v>8</v>
      </c>
      <c r="BE14" s="123"/>
      <c r="BF14" s="122" t="s">
        <v>8</v>
      </c>
      <c r="BG14" s="123"/>
      <c r="BH14" s="122" t="s">
        <v>8</v>
      </c>
      <c r="BI14" s="123"/>
      <c r="BJ14" s="112">
        <v>-0.27275837613315734</v>
      </c>
      <c r="BK14" s="113"/>
      <c r="BL14" s="122" t="s">
        <v>8</v>
      </c>
      <c r="BM14" s="123"/>
      <c r="BN14" s="112">
        <v>-0.68779559241908028</v>
      </c>
      <c r="BO14" s="113"/>
      <c r="BP14" s="56" t="s">
        <v>8</v>
      </c>
      <c r="BQ14" s="122" t="s">
        <v>8</v>
      </c>
      <c r="BR14" s="123"/>
      <c r="BS14" s="122" t="s">
        <v>8</v>
      </c>
      <c r="BT14" s="123"/>
      <c r="BU14" s="122" t="s">
        <v>8</v>
      </c>
      <c r="BV14" s="123"/>
      <c r="BW14" s="122" t="s">
        <v>8</v>
      </c>
      <c r="BX14" s="123"/>
      <c r="BY14" s="122" t="s">
        <v>8</v>
      </c>
      <c r="BZ14" s="123"/>
      <c r="CA14" s="122" t="s">
        <v>8</v>
      </c>
      <c r="CB14" s="123"/>
      <c r="CC14" s="122" t="s">
        <v>8</v>
      </c>
      <c r="CD14" s="123"/>
      <c r="CE14" s="122" t="s">
        <v>8</v>
      </c>
      <c r="CF14" s="123"/>
      <c r="CG14" s="112">
        <v>-5.2516405087175567E-2</v>
      </c>
      <c r="CH14" s="113"/>
      <c r="CI14" s="122">
        <v>5.4809028468761018E-4</v>
      </c>
      <c r="CJ14" s="123"/>
      <c r="CK14" s="112" t="s">
        <v>8</v>
      </c>
      <c r="CL14" s="113"/>
    </row>
    <row r="15" spans="1:90" ht="12.75" customHeight="1" x14ac:dyDescent="0.35">
      <c r="A15" s="42">
        <v>5</v>
      </c>
      <c r="B15" s="55" t="s">
        <v>2957</v>
      </c>
      <c r="C15" s="114" t="s">
        <v>1734</v>
      </c>
      <c r="D15" s="115"/>
      <c r="E15" s="114" t="s">
        <v>1734</v>
      </c>
      <c r="F15" s="115"/>
      <c r="G15" s="114" t="s">
        <v>8</v>
      </c>
      <c r="H15" s="129"/>
      <c r="I15" s="114" t="s">
        <v>1734</v>
      </c>
      <c r="J15" s="129"/>
      <c r="K15" s="114" t="s">
        <v>8</v>
      </c>
      <c r="L15" s="115"/>
      <c r="M15" s="114" t="s">
        <v>8</v>
      </c>
      <c r="N15" s="129"/>
      <c r="O15" s="114" t="s">
        <v>8</v>
      </c>
      <c r="P15" s="129"/>
      <c r="Q15" s="114" t="s">
        <v>8</v>
      </c>
      <c r="R15" s="115"/>
      <c r="S15" s="114" t="s">
        <v>1734</v>
      </c>
      <c r="T15" s="115"/>
      <c r="U15" s="114" t="s">
        <v>1734</v>
      </c>
      <c r="V15" s="115"/>
      <c r="W15" s="114" t="s">
        <v>8</v>
      </c>
      <c r="X15" s="129"/>
      <c r="Y15" s="114" t="s">
        <v>8</v>
      </c>
      <c r="Z15" s="115"/>
      <c r="AA15" s="114" t="s">
        <v>8</v>
      </c>
      <c r="AB15" s="115"/>
      <c r="AC15" s="114" t="s">
        <v>8</v>
      </c>
      <c r="AD15" s="115"/>
      <c r="AE15" s="114" t="s">
        <v>8</v>
      </c>
      <c r="AF15" s="115"/>
      <c r="AG15" s="114" t="s">
        <v>8</v>
      </c>
      <c r="AH15" s="129"/>
      <c r="AI15" s="114" t="s">
        <v>8</v>
      </c>
      <c r="AJ15" s="131"/>
      <c r="AK15" s="115"/>
      <c r="AL15" s="114" t="s">
        <v>8</v>
      </c>
      <c r="AM15" s="115"/>
      <c r="AN15" s="114" t="s">
        <v>8</v>
      </c>
      <c r="AO15" s="129"/>
      <c r="AP15" s="114" t="s">
        <v>8</v>
      </c>
      <c r="AQ15" s="129"/>
      <c r="AR15" s="114" t="s">
        <v>8</v>
      </c>
      <c r="AS15" s="129"/>
      <c r="AT15" s="124" t="s">
        <v>8</v>
      </c>
      <c r="AU15" s="125"/>
      <c r="AV15" s="124" t="s">
        <v>8</v>
      </c>
      <c r="AW15" s="125"/>
      <c r="AX15" s="124" t="s">
        <v>8</v>
      </c>
      <c r="AY15" s="125"/>
      <c r="AZ15" s="124" t="s">
        <v>8</v>
      </c>
      <c r="BA15" s="125"/>
      <c r="BB15" s="124" t="s">
        <v>8</v>
      </c>
      <c r="BC15" s="125"/>
      <c r="BD15" s="124" t="s">
        <v>8</v>
      </c>
      <c r="BE15" s="125"/>
      <c r="BF15" s="124" t="s">
        <v>8</v>
      </c>
      <c r="BG15" s="125"/>
      <c r="BH15" s="124" t="s">
        <v>8</v>
      </c>
      <c r="BI15" s="125"/>
      <c r="BJ15" s="114" t="s">
        <v>8</v>
      </c>
      <c r="BK15" s="115"/>
      <c r="BL15" s="114" t="s">
        <v>8</v>
      </c>
      <c r="BM15" s="115"/>
      <c r="BN15" s="114" t="s">
        <v>8</v>
      </c>
      <c r="BO15" s="115"/>
      <c r="BP15" s="58"/>
      <c r="BQ15" s="114" t="s">
        <v>8</v>
      </c>
      <c r="BR15" s="115"/>
      <c r="BS15" s="114" t="s">
        <v>8</v>
      </c>
      <c r="BT15" s="115"/>
      <c r="BU15" s="114" t="s">
        <v>8</v>
      </c>
      <c r="BV15" s="115"/>
      <c r="BW15" s="114" t="s">
        <v>8</v>
      </c>
      <c r="BX15" s="115"/>
      <c r="BY15" s="114" t="s">
        <v>8</v>
      </c>
      <c r="BZ15" s="115"/>
      <c r="CA15" s="114" t="s">
        <v>8</v>
      </c>
      <c r="CB15" s="115"/>
      <c r="CC15" s="114" t="s">
        <v>8</v>
      </c>
      <c r="CD15" s="115"/>
      <c r="CE15" s="114" t="s">
        <v>8</v>
      </c>
      <c r="CF15" s="115"/>
      <c r="CG15" s="114" t="s">
        <v>8</v>
      </c>
      <c r="CH15" s="115"/>
      <c r="CI15" s="114" t="s">
        <v>8</v>
      </c>
      <c r="CJ15" s="115"/>
      <c r="CK15" s="114" t="s">
        <v>8</v>
      </c>
      <c r="CL15" s="115"/>
    </row>
    <row r="16" spans="1:90" ht="12.75" customHeight="1" x14ac:dyDescent="0.35">
      <c r="A16" s="42">
        <v>6</v>
      </c>
      <c r="B16" s="45" t="s">
        <v>29</v>
      </c>
      <c r="C16" s="116" t="s">
        <v>8</v>
      </c>
      <c r="D16" s="117"/>
      <c r="E16" s="116" t="s">
        <v>8</v>
      </c>
      <c r="F16" s="117"/>
      <c r="G16" s="116" t="s">
        <v>8</v>
      </c>
      <c r="H16" s="117"/>
      <c r="I16" s="116" t="s">
        <v>8</v>
      </c>
      <c r="J16" s="117"/>
      <c r="K16" s="116" t="s">
        <v>8</v>
      </c>
      <c r="L16" s="117"/>
      <c r="M16" s="116" t="s">
        <v>8</v>
      </c>
      <c r="N16" s="117"/>
      <c r="O16" s="116" t="s">
        <v>8</v>
      </c>
      <c r="P16" s="117"/>
      <c r="Q16" s="116" t="s">
        <v>8</v>
      </c>
      <c r="R16" s="117"/>
      <c r="S16" s="116" t="s">
        <v>8</v>
      </c>
      <c r="T16" s="117"/>
      <c r="U16" s="116" t="s">
        <v>8</v>
      </c>
      <c r="V16" s="117"/>
      <c r="W16" s="116" t="s">
        <v>8</v>
      </c>
      <c r="X16" s="117"/>
      <c r="Y16" s="116" t="s">
        <v>8</v>
      </c>
      <c r="Z16" s="117"/>
      <c r="AA16" s="116" t="s">
        <v>8</v>
      </c>
      <c r="AB16" s="117"/>
      <c r="AC16" s="116" t="s">
        <v>8</v>
      </c>
      <c r="AD16" s="117"/>
      <c r="AE16" s="116" t="s">
        <v>8</v>
      </c>
      <c r="AF16" s="117"/>
      <c r="AG16" s="116" t="s">
        <v>8</v>
      </c>
      <c r="AH16" s="117"/>
      <c r="AI16" s="116" t="s">
        <v>8</v>
      </c>
      <c r="AJ16" s="128"/>
      <c r="AK16" s="117"/>
      <c r="AL16" s="116">
        <v>16482.249574000001</v>
      </c>
      <c r="AM16" s="117"/>
      <c r="AN16" s="116">
        <v>14977.431781999998</v>
      </c>
      <c r="AO16" s="117"/>
      <c r="AP16" s="116">
        <v>77718.287349999999</v>
      </c>
      <c r="AQ16" s="117"/>
      <c r="AR16" s="116">
        <v>14819.10972</v>
      </c>
      <c r="AS16" s="117"/>
      <c r="AT16" s="116" t="s">
        <v>8</v>
      </c>
      <c r="AU16" s="117"/>
      <c r="AV16" s="116">
        <v>6505.4643429999996</v>
      </c>
      <c r="AW16" s="117"/>
      <c r="AX16" s="116">
        <v>61941.778059999997</v>
      </c>
      <c r="AY16" s="117"/>
      <c r="AZ16" s="116" t="s">
        <v>8</v>
      </c>
      <c r="BA16" s="117"/>
      <c r="BB16" s="116" t="s">
        <v>8</v>
      </c>
      <c r="BC16" s="117"/>
      <c r="BD16" s="116">
        <v>10535.371719999999</v>
      </c>
      <c r="BE16" s="117"/>
      <c r="BF16" s="116" t="s">
        <v>8</v>
      </c>
      <c r="BG16" s="117"/>
      <c r="BH16" s="116" t="s">
        <v>8</v>
      </c>
      <c r="BI16" s="117"/>
      <c r="BJ16" s="116" t="s">
        <v>8</v>
      </c>
      <c r="BK16" s="117"/>
      <c r="BL16" s="116" t="s">
        <v>8</v>
      </c>
      <c r="BM16" s="117"/>
      <c r="BN16" s="116" t="s">
        <v>8</v>
      </c>
      <c r="BO16" s="117"/>
      <c r="BP16" s="52" t="s">
        <v>8</v>
      </c>
      <c r="BQ16" s="116" t="s">
        <v>8</v>
      </c>
      <c r="BR16" s="117"/>
      <c r="BS16" s="116">
        <v>14617.072546999998</v>
      </c>
      <c r="BT16" s="117"/>
      <c r="BU16" s="116" t="s">
        <v>8</v>
      </c>
      <c r="BV16" s="117"/>
      <c r="BW16" s="116" t="s">
        <v>8</v>
      </c>
      <c r="BX16" s="117"/>
      <c r="BY16" s="116" t="s">
        <v>8</v>
      </c>
      <c r="BZ16" s="117"/>
      <c r="CA16" s="116" t="s">
        <v>8</v>
      </c>
      <c r="CB16" s="117"/>
      <c r="CC16" s="116" t="s">
        <v>8</v>
      </c>
      <c r="CD16" s="117"/>
      <c r="CE16" s="116" t="s">
        <v>8</v>
      </c>
      <c r="CF16" s="117"/>
      <c r="CG16" s="116">
        <v>18393.181347000002</v>
      </c>
      <c r="CH16" s="117"/>
      <c r="CI16" s="116" t="s">
        <v>8</v>
      </c>
      <c r="CJ16" s="117"/>
      <c r="CK16" s="116" t="s">
        <v>8</v>
      </c>
      <c r="CL16" s="117"/>
    </row>
    <row r="17" spans="1:90" x14ac:dyDescent="0.35">
      <c r="A17" s="42">
        <v>7</v>
      </c>
      <c r="B17" s="45" t="s">
        <v>30</v>
      </c>
      <c r="C17" s="45"/>
      <c r="D17" s="45"/>
      <c r="E17" s="45"/>
      <c r="F17" s="45"/>
      <c r="G17" s="45"/>
      <c r="H17" s="45"/>
      <c r="I17" s="45"/>
      <c r="J17" s="45"/>
      <c r="K17" s="45"/>
      <c r="L17" s="45"/>
      <c r="M17" s="45"/>
      <c r="N17" s="45"/>
      <c r="O17" s="45"/>
      <c r="P17" s="45"/>
      <c r="Q17" s="45"/>
      <c r="R17" s="45"/>
      <c r="S17" s="45"/>
      <c r="T17" s="45"/>
      <c r="U17" s="45"/>
      <c r="V17" s="45"/>
      <c r="W17" s="59"/>
      <c r="X17" s="60"/>
      <c r="Y17" s="60"/>
      <c r="Z17" s="60"/>
      <c r="AA17" s="60"/>
      <c r="AB17" s="60"/>
      <c r="AC17" s="45"/>
      <c r="AD17" s="45"/>
      <c r="AE17" s="60"/>
      <c r="AF17" s="60"/>
      <c r="AG17" s="45"/>
      <c r="AH17" s="45"/>
      <c r="AI17" s="60"/>
      <c r="AJ17" s="60"/>
      <c r="AK17" s="60"/>
      <c r="AL17" s="60"/>
      <c r="AM17" s="60"/>
      <c r="AN17" s="48"/>
      <c r="AO17" s="42"/>
      <c r="AP17" s="48"/>
      <c r="AQ17" s="42"/>
      <c r="AR17" s="48"/>
      <c r="AS17" s="42"/>
      <c r="AT17" s="45"/>
      <c r="AU17" s="45"/>
      <c r="AV17" s="45"/>
      <c r="AW17" s="45"/>
      <c r="AX17" s="45"/>
      <c r="AY17" s="45"/>
      <c r="AZ17" s="45"/>
      <c r="BA17" s="45"/>
      <c r="BB17" s="45"/>
      <c r="BC17" s="45"/>
      <c r="BD17" s="45"/>
      <c r="BE17" s="45"/>
      <c r="BF17" s="45"/>
      <c r="BG17" s="45"/>
      <c r="BH17" s="45"/>
      <c r="BI17" s="45"/>
      <c r="BJ17" s="60"/>
      <c r="BK17" s="60"/>
      <c r="BL17" s="60"/>
      <c r="BM17" s="60"/>
      <c r="BN17" s="60"/>
      <c r="BO17" s="60"/>
      <c r="BP17" s="60"/>
      <c r="BQ17" s="45"/>
      <c r="BR17" s="45"/>
      <c r="BS17" s="45"/>
      <c r="BT17" s="45"/>
      <c r="BU17" s="45"/>
      <c r="BV17" s="45"/>
      <c r="BW17" s="45"/>
      <c r="BX17" s="45"/>
      <c r="BY17" s="45"/>
      <c r="BZ17" s="45"/>
      <c r="CA17" s="45"/>
      <c r="CB17" s="45"/>
      <c r="CC17" s="45"/>
      <c r="CD17" s="45"/>
      <c r="CE17" s="45"/>
      <c r="CF17" s="45"/>
      <c r="CG17" s="45"/>
      <c r="CH17" s="45"/>
      <c r="CI17" s="45"/>
      <c r="CJ17" s="45"/>
      <c r="CK17" s="45"/>
      <c r="CL17" s="45"/>
    </row>
    <row r="18" spans="1:90" ht="12.75" customHeight="1" x14ac:dyDescent="0.35">
      <c r="A18" s="42"/>
      <c r="B18" s="61" t="s">
        <v>27</v>
      </c>
      <c r="C18" s="114">
        <v>0</v>
      </c>
      <c r="D18" s="115"/>
      <c r="E18" s="114" t="s">
        <v>8</v>
      </c>
      <c r="F18" s="115"/>
      <c r="G18" s="114">
        <v>0</v>
      </c>
      <c r="H18" s="129"/>
      <c r="I18" s="114" t="s">
        <v>8</v>
      </c>
      <c r="J18" s="129"/>
      <c r="K18" s="114" t="s">
        <v>8</v>
      </c>
      <c r="L18" s="115"/>
      <c r="M18" s="114" t="s">
        <v>8</v>
      </c>
      <c r="N18" s="129"/>
      <c r="O18" s="114" t="s">
        <v>8</v>
      </c>
      <c r="P18" s="129"/>
      <c r="Q18" s="114" t="s">
        <v>8</v>
      </c>
      <c r="R18" s="129"/>
      <c r="S18" s="114" t="s">
        <v>8</v>
      </c>
      <c r="T18" s="129"/>
      <c r="U18" s="114" t="s">
        <v>8</v>
      </c>
      <c r="V18" s="129"/>
      <c r="W18" s="114">
        <v>0.2</v>
      </c>
      <c r="X18" s="129"/>
      <c r="Y18" s="114" t="s">
        <v>8</v>
      </c>
      <c r="Z18" s="115"/>
      <c r="AA18" s="114" t="s">
        <v>8</v>
      </c>
      <c r="AB18" s="115"/>
      <c r="AC18" s="114" t="s">
        <v>8</v>
      </c>
      <c r="AD18" s="115"/>
      <c r="AE18" s="114" t="s">
        <v>8</v>
      </c>
      <c r="AF18" s="115"/>
      <c r="AG18" s="114" t="s">
        <v>8</v>
      </c>
      <c r="AH18" s="129"/>
      <c r="AI18" s="114" t="s">
        <v>8</v>
      </c>
      <c r="AJ18" s="131"/>
      <c r="AK18" s="115"/>
      <c r="AL18" s="114" t="s">
        <v>8</v>
      </c>
      <c r="AM18" s="115"/>
      <c r="AN18" s="114" t="s">
        <v>8</v>
      </c>
      <c r="AO18" s="129"/>
      <c r="AP18" s="114" t="s">
        <v>8</v>
      </c>
      <c r="AQ18" s="129"/>
      <c r="AR18" s="114" t="s">
        <v>8</v>
      </c>
      <c r="AS18" s="129"/>
      <c r="AT18" s="124" t="s">
        <v>8</v>
      </c>
      <c r="AU18" s="125"/>
      <c r="AV18" s="124" t="s">
        <v>8</v>
      </c>
      <c r="AW18" s="125"/>
      <c r="AX18" s="124" t="s">
        <v>8</v>
      </c>
      <c r="AY18" s="125"/>
      <c r="AZ18" s="124" t="s">
        <v>8</v>
      </c>
      <c r="BA18" s="125"/>
      <c r="BB18" s="124" t="s">
        <v>8</v>
      </c>
      <c r="BC18" s="125"/>
      <c r="BD18" s="124" t="s">
        <v>8</v>
      </c>
      <c r="BE18" s="125"/>
      <c r="BF18" s="124" t="s">
        <v>8</v>
      </c>
      <c r="BG18" s="125"/>
      <c r="BH18" s="124" t="s">
        <v>8</v>
      </c>
      <c r="BI18" s="125"/>
      <c r="BJ18" s="114" t="s">
        <v>8</v>
      </c>
      <c r="BK18" s="115"/>
      <c r="BL18" s="116" t="s">
        <v>8</v>
      </c>
      <c r="BM18" s="117"/>
      <c r="BN18" s="114" t="s">
        <v>8</v>
      </c>
      <c r="BO18" s="115"/>
      <c r="BP18" s="58"/>
      <c r="BQ18" s="114" t="s">
        <v>8</v>
      </c>
      <c r="BR18" s="115"/>
      <c r="BS18" s="114" t="s">
        <v>8</v>
      </c>
      <c r="BT18" s="115"/>
      <c r="BU18" s="114" t="s">
        <v>8</v>
      </c>
      <c r="BV18" s="115"/>
      <c r="BW18" s="116" t="s">
        <v>8</v>
      </c>
      <c r="BX18" s="117"/>
      <c r="BY18" s="114" t="s">
        <v>8</v>
      </c>
      <c r="BZ18" s="115"/>
      <c r="CA18" s="114" t="s">
        <v>8</v>
      </c>
      <c r="CB18" s="115"/>
      <c r="CC18" s="114" t="s">
        <v>8</v>
      </c>
      <c r="CD18" s="115"/>
      <c r="CE18" s="114" t="s">
        <v>8</v>
      </c>
      <c r="CF18" s="115"/>
      <c r="CG18" s="114" t="s">
        <v>8</v>
      </c>
      <c r="CH18" s="115"/>
      <c r="CI18" s="114" t="s">
        <v>8</v>
      </c>
      <c r="CJ18" s="115"/>
      <c r="CK18" s="114" t="s">
        <v>8</v>
      </c>
      <c r="CL18" s="115"/>
    </row>
    <row r="19" spans="1:90" ht="12.75" customHeight="1" x14ac:dyDescent="0.35">
      <c r="A19" s="42"/>
      <c r="B19" s="61" t="s">
        <v>31</v>
      </c>
      <c r="C19" s="122">
        <v>0</v>
      </c>
      <c r="D19" s="123"/>
      <c r="E19" s="114" t="s">
        <v>8</v>
      </c>
      <c r="F19" s="115"/>
      <c r="G19" s="122">
        <v>0</v>
      </c>
      <c r="H19" s="130"/>
      <c r="I19" s="114" t="s">
        <v>8</v>
      </c>
      <c r="J19" s="129"/>
      <c r="K19" s="114" t="s">
        <v>8</v>
      </c>
      <c r="L19" s="115"/>
      <c r="M19" s="114" t="s">
        <v>8</v>
      </c>
      <c r="N19" s="129"/>
      <c r="O19" s="114" t="s">
        <v>8</v>
      </c>
      <c r="P19" s="129"/>
      <c r="Q19" s="114" t="s">
        <v>8</v>
      </c>
      <c r="R19" s="129"/>
      <c r="S19" s="114" t="s">
        <v>8</v>
      </c>
      <c r="T19" s="129"/>
      <c r="U19" s="114" t="s">
        <v>8</v>
      </c>
      <c r="V19" s="129"/>
      <c r="W19" s="122">
        <v>2.8999999999999998E-7</v>
      </c>
      <c r="X19" s="130"/>
      <c r="Y19" s="114" t="s">
        <v>8</v>
      </c>
      <c r="Z19" s="115"/>
      <c r="AA19" s="114" t="s">
        <v>8</v>
      </c>
      <c r="AB19" s="115"/>
      <c r="AC19" s="114" t="s">
        <v>8</v>
      </c>
      <c r="AD19" s="115"/>
      <c r="AE19" s="114" t="s">
        <v>8</v>
      </c>
      <c r="AF19" s="115"/>
      <c r="AG19" s="114" t="s">
        <v>8</v>
      </c>
      <c r="AH19" s="129"/>
      <c r="AI19" s="114" t="s">
        <v>8</v>
      </c>
      <c r="AJ19" s="131"/>
      <c r="AK19" s="115"/>
      <c r="AL19" s="114" t="s">
        <v>8</v>
      </c>
      <c r="AM19" s="115"/>
      <c r="AN19" s="114" t="s">
        <v>8</v>
      </c>
      <c r="AO19" s="129"/>
      <c r="AP19" s="114" t="s">
        <v>8</v>
      </c>
      <c r="AQ19" s="129"/>
      <c r="AR19" s="114" t="s">
        <v>8</v>
      </c>
      <c r="AS19" s="129"/>
      <c r="AT19" s="124" t="s">
        <v>8</v>
      </c>
      <c r="AU19" s="125"/>
      <c r="AV19" s="124" t="s">
        <v>8</v>
      </c>
      <c r="AW19" s="125"/>
      <c r="AX19" s="124" t="s">
        <v>8</v>
      </c>
      <c r="AY19" s="125"/>
      <c r="AZ19" s="124" t="s">
        <v>8</v>
      </c>
      <c r="BA19" s="125"/>
      <c r="BB19" s="124" t="s">
        <v>8</v>
      </c>
      <c r="BC19" s="125"/>
      <c r="BD19" s="124" t="s">
        <v>8</v>
      </c>
      <c r="BE19" s="125"/>
      <c r="BF19" s="124" t="s">
        <v>8</v>
      </c>
      <c r="BG19" s="125"/>
      <c r="BH19" s="124" t="s">
        <v>8</v>
      </c>
      <c r="BI19" s="125"/>
      <c r="BJ19" s="114" t="s">
        <v>8</v>
      </c>
      <c r="BK19" s="115"/>
      <c r="BL19" s="116" t="s">
        <v>8</v>
      </c>
      <c r="BM19" s="117"/>
      <c r="BN19" s="114" t="s">
        <v>8</v>
      </c>
      <c r="BO19" s="115"/>
      <c r="BP19" s="58"/>
      <c r="BQ19" s="114" t="s">
        <v>8</v>
      </c>
      <c r="BR19" s="115"/>
      <c r="BS19" s="114" t="s">
        <v>8</v>
      </c>
      <c r="BT19" s="115"/>
      <c r="BU19" s="114" t="s">
        <v>8</v>
      </c>
      <c r="BV19" s="115"/>
      <c r="BW19" s="116" t="s">
        <v>8</v>
      </c>
      <c r="BX19" s="117"/>
      <c r="BY19" s="114" t="s">
        <v>8</v>
      </c>
      <c r="BZ19" s="115"/>
      <c r="CA19" s="114" t="s">
        <v>8</v>
      </c>
      <c r="CB19" s="115"/>
      <c r="CC19" s="114" t="s">
        <v>8</v>
      </c>
      <c r="CD19" s="115"/>
      <c r="CE19" s="114" t="s">
        <v>8</v>
      </c>
      <c r="CF19" s="115"/>
      <c r="CG19" s="114" t="s">
        <v>8</v>
      </c>
      <c r="CH19" s="115"/>
      <c r="CI19" s="114" t="s">
        <v>8</v>
      </c>
      <c r="CJ19" s="115"/>
      <c r="CK19" s="114" t="s">
        <v>8</v>
      </c>
      <c r="CL19" s="115"/>
    </row>
    <row r="20" spans="1:90" x14ac:dyDescent="0.35">
      <c r="A20" s="42">
        <v>8</v>
      </c>
      <c r="B20" s="45" t="s">
        <v>32</v>
      </c>
      <c r="C20" s="45"/>
      <c r="D20" s="45"/>
      <c r="E20" s="45"/>
      <c r="F20" s="45"/>
      <c r="G20" s="45"/>
      <c r="H20" s="45"/>
      <c r="I20" s="45"/>
      <c r="J20" s="45"/>
      <c r="K20" s="45"/>
      <c r="L20" s="45"/>
      <c r="M20" s="45"/>
      <c r="N20" s="45"/>
      <c r="O20" s="45"/>
      <c r="P20" s="45"/>
      <c r="Q20" s="45"/>
      <c r="R20" s="45"/>
      <c r="S20" s="45"/>
      <c r="T20" s="45"/>
      <c r="U20" s="45"/>
      <c r="V20" s="45"/>
      <c r="W20" s="45"/>
      <c r="X20" s="45"/>
      <c r="Y20" s="45"/>
      <c r="Z20" s="45"/>
      <c r="AA20" s="45"/>
      <c r="AB20" s="45"/>
      <c r="AC20" s="45"/>
      <c r="AD20" s="45"/>
      <c r="AE20" s="45"/>
      <c r="AF20" s="45"/>
      <c r="AG20" s="48"/>
      <c r="AH20" s="62"/>
      <c r="AI20" s="45"/>
      <c r="AJ20" s="45"/>
      <c r="AK20" s="45"/>
      <c r="AL20" s="45"/>
      <c r="AM20" s="45"/>
      <c r="AN20" s="48"/>
      <c r="AO20" s="42"/>
      <c r="AP20" s="48"/>
      <c r="AQ20" s="42"/>
      <c r="AR20" s="48"/>
      <c r="AS20" s="42"/>
      <c r="AT20" s="45"/>
      <c r="AU20" s="45"/>
      <c r="AV20" s="45"/>
      <c r="AW20" s="45"/>
      <c r="AX20" s="45"/>
      <c r="AY20" s="45"/>
      <c r="AZ20" s="45"/>
      <c r="BA20" s="45"/>
      <c r="BB20" s="45"/>
      <c r="BC20" s="45"/>
      <c r="BD20" s="45"/>
      <c r="BE20" s="45"/>
      <c r="BF20" s="45"/>
      <c r="BG20" s="45"/>
      <c r="BH20" s="45"/>
      <c r="BI20" s="45"/>
      <c r="BJ20" s="45"/>
      <c r="BK20" s="45"/>
      <c r="BL20" s="45"/>
      <c r="BM20" s="45"/>
      <c r="BN20" s="45"/>
      <c r="BO20" s="45"/>
      <c r="BP20" s="45"/>
      <c r="BQ20" s="45"/>
      <c r="BR20" s="45"/>
      <c r="BS20" s="45"/>
      <c r="BT20" s="45"/>
      <c r="BU20" s="45"/>
      <c r="BV20" s="45"/>
      <c r="BW20" s="45"/>
      <c r="BX20" s="45"/>
      <c r="BY20" s="45"/>
      <c r="BZ20" s="45"/>
      <c r="CA20" s="45"/>
      <c r="CB20" s="45"/>
      <c r="CC20" s="45"/>
      <c r="CD20" s="45"/>
      <c r="CE20" s="45"/>
      <c r="CF20" s="45"/>
      <c r="CG20" s="45"/>
      <c r="CH20" s="45"/>
      <c r="CI20" s="45"/>
      <c r="CJ20" s="45"/>
      <c r="CK20" s="45"/>
      <c r="CL20" s="45"/>
    </row>
    <row r="21" spans="1:90" s="70" customFormat="1" x14ac:dyDescent="0.35">
      <c r="A21" s="63"/>
      <c r="B21" s="64" t="s">
        <v>1735</v>
      </c>
      <c r="C21" s="65"/>
      <c r="D21" s="65"/>
      <c r="E21" s="66"/>
      <c r="F21" s="66"/>
      <c r="G21" s="65"/>
      <c r="H21" s="65"/>
      <c r="I21" s="66"/>
      <c r="J21" s="66"/>
      <c r="K21" s="66"/>
      <c r="L21" s="66"/>
      <c r="M21" s="65"/>
      <c r="N21" s="65"/>
      <c r="O21" s="66"/>
      <c r="P21" s="66"/>
      <c r="Q21" s="65"/>
      <c r="R21" s="65"/>
      <c r="S21" s="66"/>
      <c r="T21" s="66"/>
      <c r="U21" s="66"/>
      <c r="V21" s="66"/>
      <c r="W21" s="65"/>
      <c r="X21" s="65"/>
      <c r="Y21" s="66"/>
      <c r="Z21" s="66"/>
      <c r="AA21" s="65"/>
      <c r="AB21" s="65"/>
      <c r="AC21" s="66"/>
      <c r="AD21" s="66"/>
      <c r="AE21" s="65"/>
      <c r="AF21" s="65"/>
      <c r="AG21" s="65"/>
      <c r="AH21" s="65"/>
      <c r="AI21" s="66"/>
      <c r="AJ21" s="66"/>
      <c r="AK21" s="66"/>
      <c r="AL21" s="65"/>
      <c r="AM21" s="65"/>
      <c r="AN21" s="66"/>
      <c r="AO21" s="66"/>
      <c r="AP21" s="66"/>
      <c r="AQ21" s="66"/>
      <c r="AR21" s="66"/>
      <c r="AS21" s="66"/>
      <c r="AT21" s="65"/>
      <c r="AU21" s="65"/>
      <c r="AV21" s="66"/>
      <c r="AW21" s="66"/>
      <c r="AX21" s="66"/>
      <c r="AY21" s="66"/>
      <c r="AZ21" s="66"/>
      <c r="BA21" s="66"/>
      <c r="BB21" s="66"/>
      <c r="BC21" s="66"/>
      <c r="BD21" s="67"/>
      <c r="BE21" s="67"/>
      <c r="BF21" s="67"/>
      <c r="BG21" s="67"/>
      <c r="BH21" s="68"/>
      <c r="BI21" s="68"/>
      <c r="BJ21" s="65"/>
      <c r="BK21" s="65"/>
      <c r="BL21" s="69"/>
      <c r="BM21" s="69"/>
      <c r="BN21" s="69"/>
      <c r="BO21" s="69"/>
      <c r="BP21" s="69"/>
      <c r="BQ21" s="65"/>
      <c r="BR21" s="65"/>
      <c r="BS21" s="65"/>
      <c r="BT21" s="65"/>
      <c r="BU21" s="65"/>
      <c r="BV21" s="65"/>
      <c r="BW21" s="65"/>
      <c r="BX21" s="65"/>
      <c r="BY21" s="65"/>
      <c r="BZ21" s="65"/>
      <c r="CA21" s="65"/>
      <c r="CB21" s="65"/>
      <c r="CC21" s="65"/>
      <c r="CD21" s="65"/>
      <c r="CE21" s="65"/>
      <c r="CF21" s="65"/>
      <c r="CG21" s="65"/>
      <c r="CH21" s="65"/>
      <c r="CI21" s="65"/>
      <c r="CJ21" s="65"/>
      <c r="CK21" s="65"/>
      <c r="CL21" s="65"/>
    </row>
    <row r="22" spans="1:90" x14ac:dyDescent="0.35">
      <c r="A22" s="42"/>
      <c r="B22" s="71" t="s">
        <v>2955</v>
      </c>
      <c r="C22" s="72">
        <v>202.501</v>
      </c>
      <c r="D22" s="72">
        <v>217.76599999999999</v>
      </c>
      <c r="E22" s="72">
        <v>63.539099999999998</v>
      </c>
      <c r="F22" s="72">
        <v>66.457999999999998</v>
      </c>
      <c r="G22" s="72">
        <v>54.962000000000003</v>
      </c>
      <c r="H22" s="72">
        <v>58.366</v>
      </c>
      <c r="I22" s="72">
        <v>30.261399999999998</v>
      </c>
      <c r="J22" s="72">
        <v>31.9206</v>
      </c>
      <c r="K22" s="72">
        <v>73.310599999999994</v>
      </c>
      <c r="L22" s="72">
        <v>76.271100000000004</v>
      </c>
      <c r="M22" s="72">
        <v>110.827</v>
      </c>
      <c r="N22" s="72">
        <v>116.05</v>
      </c>
      <c r="O22" s="72">
        <v>2919.6587</v>
      </c>
      <c r="P22" s="72">
        <v>2941.1563999999998</v>
      </c>
      <c r="Q22" s="72">
        <v>79.061000000000007</v>
      </c>
      <c r="R22" s="72">
        <v>83.628</v>
      </c>
      <c r="S22" s="72">
        <v>41.201300000000003</v>
      </c>
      <c r="T22" s="72">
        <v>44.819400000000002</v>
      </c>
      <c r="U22" s="72">
        <v>2706.2565</v>
      </c>
      <c r="V22" s="72">
        <v>2854.3123000000001</v>
      </c>
      <c r="W22" s="72">
        <v>294.31700000000001</v>
      </c>
      <c r="X22" s="72">
        <v>315.29599999999999</v>
      </c>
      <c r="Y22" s="72">
        <v>36.700699999999998</v>
      </c>
      <c r="Z22" s="72">
        <v>38.845100000000002</v>
      </c>
      <c r="AA22" s="72">
        <v>76.284999999999997</v>
      </c>
      <c r="AB22" s="72">
        <v>81.388999999999996</v>
      </c>
      <c r="AC22" s="72">
        <v>2600.2865000000002</v>
      </c>
      <c r="AD22" s="72">
        <v>2695.8847999999998</v>
      </c>
      <c r="AE22" s="72">
        <v>65.423000000000002</v>
      </c>
      <c r="AF22" s="72">
        <v>69.784999999999997</v>
      </c>
      <c r="AG22" s="72">
        <v>253.209</v>
      </c>
      <c r="AH22" s="72">
        <v>267.32600000000002</v>
      </c>
      <c r="AI22" s="72">
        <v>41.267499999999998</v>
      </c>
      <c r="AJ22" s="72">
        <v>0</v>
      </c>
      <c r="AK22" s="72">
        <v>42.100700000000003</v>
      </c>
      <c r="AL22" s="72">
        <v>42.37</v>
      </c>
      <c r="AM22" s="72">
        <v>44.91</v>
      </c>
      <c r="AN22" s="72">
        <v>15.3645</v>
      </c>
      <c r="AO22" s="72">
        <v>15.757899999999999</v>
      </c>
      <c r="AP22" s="72">
        <v>17.118300000000001</v>
      </c>
      <c r="AQ22" s="72">
        <v>17.7944</v>
      </c>
      <c r="AR22" s="72">
        <v>13.3643</v>
      </c>
      <c r="AS22" s="72">
        <v>13.975199999999999</v>
      </c>
      <c r="AT22" s="72">
        <v>29.440999999999999</v>
      </c>
      <c r="AU22" s="72">
        <v>31.413</v>
      </c>
      <c r="AV22" s="72">
        <v>22.9557</v>
      </c>
      <c r="AW22" s="72">
        <v>23.5351</v>
      </c>
      <c r="AX22" s="72">
        <v>37.507899999999999</v>
      </c>
      <c r="AY22" s="72">
        <v>39.626600000000003</v>
      </c>
      <c r="AZ22" s="72">
        <v>18.7319</v>
      </c>
      <c r="BA22" s="72">
        <v>19.183900000000001</v>
      </c>
      <c r="BB22" s="72">
        <v>18.486000000000001</v>
      </c>
      <c r="BC22" s="72">
        <v>20.087</v>
      </c>
      <c r="BD22" s="72">
        <v>16.5991</v>
      </c>
      <c r="BE22" s="72">
        <v>17.091699999999999</v>
      </c>
      <c r="BF22" s="72">
        <v>17.451499999999999</v>
      </c>
      <c r="BG22" s="72">
        <v>17.721900000000002</v>
      </c>
      <c r="BH22" s="72">
        <v>15.525</v>
      </c>
      <c r="BI22" s="72">
        <v>15.8241</v>
      </c>
      <c r="BJ22" s="72">
        <v>14.832000000000001</v>
      </c>
      <c r="BK22" s="72">
        <v>15.951000000000001</v>
      </c>
      <c r="BL22" s="72">
        <v>12.639200000000001</v>
      </c>
      <c r="BM22" s="72">
        <v>12.846399999999999</v>
      </c>
      <c r="BN22" s="72">
        <v>11.752000000000001</v>
      </c>
      <c r="BO22" s="72">
        <v>11.978999999999999</v>
      </c>
      <c r="BP22" s="72">
        <v>0</v>
      </c>
      <c r="BQ22" s="72">
        <v>12.7182</v>
      </c>
      <c r="BR22" s="72">
        <v>12.800700000000001</v>
      </c>
      <c r="BS22" s="72">
        <v>19.157</v>
      </c>
      <c r="BT22" s="72">
        <v>19.937000000000001</v>
      </c>
      <c r="BU22" s="72">
        <v>1100.0716</v>
      </c>
      <c r="BV22" s="72">
        <v>1102.2382</v>
      </c>
      <c r="BW22" s="72">
        <v>13.700100000000001</v>
      </c>
      <c r="BX22" s="72">
        <v>13.756600000000001</v>
      </c>
      <c r="BY22" s="72">
        <v>13.096</v>
      </c>
      <c r="BZ22" s="72">
        <v>13.178699999999999</v>
      </c>
      <c r="CA22" s="72">
        <v>12.0695</v>
      </c>
      <c r="CB22" s="72">
        <v>12.1334</v>
      </c>
      <c r="CC22" s="72">
        <v>11.9247</v>
      </c>
      <c r="CD22" s="72">
        <v>11.9855</v>
      </c>
      <c r="CE22" s="72">
        <v>14.039</v>
      </c>
      <c r="CF22" s="72">
        <v>14.234</v>
      </c>
      <c r="CG22" s="72">
        <v>11.051</v>
      </c>
      <c r="CH22" s="72">
        <v>11.077</v>
      </c>
      <c r="CI22" s="72">
        <v>10.0519</v>
      </c>
      <c r="CJ22" s="72">
        <v>10.052899999999999</v>
      </c>
      <c r="CK22" s="73" t="s">
        <v>2947</v>
      </c>
      <c r="CL22" s="73" t="s">
        <v>2947</v>
      </c>
    </row>
    <row r="23" spans="1:90" x14ac:dyDescent="0.35">
      <c r="A23" s="42"/>
      <c r="B23" s="71" t="s">
        <v>2954</v>
      </c>
      <c r="C23" s="72">
        <v>24.646000000000001</v>
      </c>
      <c r="D23" s="72">
        <v>47.569000000000003</v>
      </c>
      <c r="E23" s="72">
        <v>11.2188</v>
      </c>
      <c r="F23" s="72">
        <v>11.3203</v>
      </c>
      <c r="G23" s="72">
        <v>48.454000000000001</v>
      </c>
      <c r="H23" s="72">
        <v>66.822999999999993</v>
      </c>
      <c r="I23" s="72">
        <v>11.4209</v>
      </c>
      <c r="J23" s="72">
        <v>11.458500000000001</v>
      </c>
      <c r="K23" s="72">
        <v>12.2584</v>
      </c>
      <c r="L23" s="72">
        <v>12.3544</v>
      </c>
      <c r="M23" s="72">
        <v>14.986000000000001</v>
      </c>
      <c r="N23" s="72">
        <v>26.532</v>
      </c>
      <c r="O23" s="72">
        <v>0</v>
      </c>
      <c r="P23" s="72">
        <v>0</v>
      </c>
      <c r="Q23" s="72">
        <v>33.959000000000003</v>
      </c>
      <c r="R23" s="72">
        <v>35.942999999999998</v>
      </c>
      <c r="S23" s="72">
        <v>0</v>
      </c>
      <c r="T23" s="72">
        <v>0</v>
      </c>
      <c r="U23" s="72">
        <v>1089.7609</v>
      </c>
      <c r="V23" s="72">
        <v>1097.6773000000001</v>
      </c>
      <c r="W23" s="72">
        <v>26.812000000000001</v>
      </c>
      <c r="X23" s="72">
        <v>73.114999999999995</v>
      </c>
      <c r="Y23" s="72">
        <v>11.8889</v>
      </c>
      <c r="Z23" s="72">
        <v>11.8353</v>
      </c>
      <c r="AA23" s="72">
        <v>22.640999999999998</v>
      </c>
      <c r="AB23" s="72">
        <v>50.543999999999997</v>
      </c>
      <c r="AC23" s="72">
        <v>1221.202</v>
      </c>
      <c r="AD23" s="72">
        <v>1836.7679000000001</v>
      </c>
      <c r="AE23" s="72">
        <v>17.353000000000002</v>
      </c>
      <c r="AF23" s="72">
        <v>48.167000000000002</v>
      </c>
      <c r="AG23" s="72">
        <v>20.074000000000002</v>
      </c>
      <c r="AH23" s="72">
        <v>22.364000000000001</v>
      </c>
      <c r="AI23" s="72">
        <v>12.037599999999999</v>
      </c>
      <c r="AJ23" s="72">
        <v>0</v>
      </c>
      <c r="AK23" s="72">
        <v>12.0631</v>
      </c>
      <c r="AL23" s="72">
        <v>19.206</v>
      </c>
      <c r="AM23" s="72">
        <v>21.969000000000001</v>
      </c>
      <c r="AN23" s="72">
        <v>13.1404</v>
      </c>
      <c r="AO23" s="72">
        <v>14.209</v>
      </c>
      <c r="AP23" s="72">
        <v>12.5632</v>
      </c>
      <c r="AQ23" s="72">
        <v>13.059100000000001</v>
      </c>
      <c r="AR23" s="72">
        <v>13.3643</v>
      </c>
      <c r="AS23" s="72">
        <v>13.975199999999999</v>
      </c>
      <c r="AT23" s="72">
        <v>16.986000000000001</v>
      </c>
      <c r="AU23" s="72">
        <v>31.413</v>
      </c>
      <c r="AV23" s="72">
        <v>16.3965</v>
      </c>
      <c r="AW23" s="72">
        <v>21.532900000000001</v>
      </c>
      <c r="AX23" s="72">
        <v>21.908799999999999</v>
      </c>
      <c r="AY23" s="72">
        <v>38.593499999999999</v>
      </c>
      <c r="AZ23" s="72">
        <v>10.2326</v>
      </c>
      <c r="BA23" s="72">
        <v>10.2338</v>
      </c>
      <c r="BB23" s="72">
        <v>0</v>
      </c>
      <c r="BC23" s="72">
        <v>0</v>
      </c>
      <c r="BD23" s="72">
        <v>15.759</v>
      </c>
      <c r="BE23" s="72">
        <v>16.220800000000001</v>
      </c>
      <c r="BF23" s="72">
        <v>10.351599999999999</v>
      </c>
      <c r="BG23" s="72">
        <v>10.468500000000001</v>
      </c>
      <c r="BH23" s="72">
        <v>0</v>
      </c>
      <c r="BI23" s="72">
        <v>0</v>
      </c>
      <c r="BJ23" s="72">
        <v>12.512</v>
      </c>
      <c r="BK23" s="72">
        <v>13.095000000000001</v>
      </c>
      <c r="BL23" s="72">
        <v>12.639200000000001</v>
      </c>
      <c r="BM23" s="72">
        <v>12.846399999999999</v>
      </c>
      <c r="BN23" s="72">
        <v>10.377000000000001</v>
      </c>
      <c r="BO23" s="72">
        <v>10.513999999999999</v>
      </c>
      <c r="BP23" s="72">
        <v>0</v>
      </c>
      <c r="BQ23" s="72">
        <v>11.0762</v>
      </c>
      <c r="BR23" s="72">
        <v>11.094200000000001</v>
      </c>
      <c r="BS23" s="72">
        <v>17.268999999999998</v>
      </c>
      <c r="BT23" s="72">
        <v>17.966999999999999</v>
      </c>
      <c r="BU23" s="72">
        <v>0</v>
      </c>
      <c r="BV23" s="72">
        <v>0</v>
      </c>
      <c r="BW23" s="72">
        <v>13.700100000000001</v>
      </c>
      <c r="BX23" s="72">
        <v>13.756600000000001</v>
      </c>
      <c r="BY23" s="72">
        <v>13.096</v>
      </c>
      <c r="BZ23" s="72">
        <v>13.178699999999999</v>
      </c>
      <c r="CA23" s="72">
        <v>12.0695</v>
      </c>
      <c r="CB23" s="72">
        <v>12.1319</v>
      </c>
      <c r="CC23" s="72">
        <v>11.925700000000001</v>
      </c>
      <c r="CD23" s="72">
        <v>11.985300000000001</v>
      </c>
      <c r="CE23" s="72">
        <v>14.039</v>
      </c>
      <c r="CF23" s="72">
        <v>14.234</v>
      </c>
      <c r="CG23" s="72">
        <v>11.051</v>
      </c>
      <c r="CH23" s="72">
        <v>11.077</v>
      </c>
      <c r="CI23" s="72">
        <v>10.0519</v>
      </c>
      <c r="CJ23" s="72">
        <v>10.052899999999999</v>
      </c>
      <c r="CK23" s="73" t="s">
        <v>2947</v>
      </c>
      <c r="CL23" s="73" t="s">
        <v>2947</v>
      </c>
    </row>
    <row r="24" spans="1:90" x14ac:dyDescent="0.35">
      <c r="A24" s="42"/>
      <c r="B24" s="71" t="s">
        <v>2953</v>
      </c>
      <c r="C24" s="72">
        <v>0</v>
      </c>
      <c r="D24" s="72">
        <v>0</v>
      </c>
      <c r="E24" s="72">
        <v>0</v>
      </c>
      <c r="F24" s="72">
        <v>0</v>
      </c>
      <c r="G24" s="72">
        <v>0</v>
      </c>
      <c r="H24" s="72">
        <v>0</v>
      </c>
      <c r="I24" s="72">
        <v>10.7926</v>
      </c>
      <c r="J24" s="72">
        <v>10.870200000000001</v>
      </c>
      <c r="K24" s="72">
        <v>0</v>
      </c>
      <c r="L24" s="72">
        <v>0</v>
      </c>
      <c r="M24" s="72">
        <v>0</v>
      </c>
      <c r="N24" s="72">
        <v>0</v>
      </c>
      <c r="O24" s="72">
        <v>0</v>
      </c>
      <c r="P24" s="72">
        <v>0</v>
      </c>
      <c r="Q24" s="72">
        <v>0</v>
      </c>
      <c r="R24" s="72">
        <v>0</v>
      </c>
      <c r="S24" s="72">
        <v>11.6477</v>
      </c>
      <c r="T24" s="72">
        <v>12.9854</v>
      </c>
      <c r="U24" s="72">
        <v>0</v>
      </c>
      <c r="V24" s="72">
        <v>0</v>
      </c>
      <c r="W24" s="72">
        <v>0</v>
      </c>
      <c r="X24" s="72">
        <v>0</v>
      </c>
      <c r="Y24" s="72">
        <v>0</v>
      </c>
      <c r="Z24" s="72">
        <v>0</v>
      </c>
      <c r="AA24" s="72">
        <v>0</v>
      </c>
      <c r="AB24" s="72">
        <v>0</v>
      </c>
      <c r="AC24" s="72">
        <v>0</v>
      </c>
      <c r="AD24" s="72">
        <v>0</v>
      </c>
      <c r="AE24" s="72">
        <v>0</v>
      </c>
      <c r="AF24" s="72">
        <v>0</v>
      </c>
      <c r="AG24" s="72">
        <v>0</v>
      </c>
      <c r="AH24" s="72">
        <v>0</v>
      </c>
      <c r="AI24" s="72">
        <v>0</v>
      </c>
      <c r="AJ24" s="72">
        <v>0</v>
      </c>
      <c r="AK24" s="72">
        <v>0</v>
      </c>
      <c r="AL24" s="72">
        <v>0</v>
      </c>
      <c r="AM24" s="72">
        <v>0</v>
      </c>
      <c r="AN24" s="72">
        <v>0</v>
      </c>
      <c r="AO24" s="72">
        <v>0</v>
      </c>
      <c r="AP24" s="72">
        <v>0</v>
      </c>
      <c r="AQ24" s="72">
        <v>0</v>
      </c>
      <c r="AR24" s="72">
        <v>0</v>
      </c>
      <c r="AS24" s="72">
        <v>0</v>
      </c>
      <c r="AT24" s="72">
        <v>0</v>
      </c>
      <c r="AU24" s="72">
        <v>0</v>
      </c>
      <c r="AV24" s="72">
        <v>0</v>
      </c>
      <c r="AW24" s="72">
        <v>0</v>
      </c>
      <c r="AX24" s="72">
        <v>0</v>
      </c>
      <c r="AY24" s="72">
        <v>0</v>
      </c>
      <c r="AZ24" s="72">
        <v>10.1884</v>
      </c>
      <c r="BA24" s="72">
        <v>10.1967</v>
      </c>
      <c r="BB24" s="72">
        <v>0</v>
      </c>
      <c r="BC24" s="72">
        <v>0</v>
      </c>
      <c r="BD24" s="72">
        <v>0</v>
      </c>
      <c r="BE24" s="72">
        <v>0</v>
      </c>
      <c r="BF24" s="72">
        <v>10.7904</v>
      </c>
      <c r="BG24" s="72">
        <v>10.7386</v>
      </c>
      <c r="BH24" s="72">
        <v>10.541600000000001</v>
      </c>
      <c r="BI24" s="72">
        <v>10.5601</v>
      </c>
      <c r="BJ24" s="72">
        <v>12.303000000000001</v>
      </c>
      <c r="BK24" s="72">
        <v>14.103999999999999</v>
      </c>
      <c r="BL24" s="72">
        <v>0</v>
      </c>
      <c r="BM24" s="72">
        <v>0</v>
      </c>
      <c r="BN24" s="72">
        <v>0</v>
      </c>
      <c r="BO24" s="72">
        <v>0</v>
      </c>
      <c r="BP24" s="72">
        <v>0</v>
      </c>
      <c r="BQ24" s="72">
        <v>10.457800000000001</v>
      </c>
      <c r="BR24" s="72">
        <v>11.0794</v>
      </c>
      <c r="BS24" s="72">
        <v>0</v>
      </c>
      <c r="BT24" s="72">
        <v>0</v>
      </c>
      <c r="BU24" s="72">
        <v>0</v>
      </c>
      <c r="BV24" s="72">
        <v>0</v>
      </c>
      <c r="BW24" s="72">
        <v>0</v>
      </c>
      <c r="BX24" s="72">
        <v>0</v>
      </c>
      <c r="BY24" s="72">
        <v>0</v>
      </c>
      <c r="BZ24" s="72">
        <v>0</v>
      </c>
      <c r="CA24" s="72">
        <v>12.0694</v>
      </c>
      <c r="CB24" s="72">
        <v>12.132400000000001</v>
      </c>
      <c r="CC24" s="72">
        <v>11.924799999999999</v>
      </c>
      <c r="CD24" s="72">
        <v>0</v>
      </c>
      <c r="CE24" s="72">
        <v>0</v>
      </c>
      <c r="CF24" s="72">
        <v>0</v>
      </c>
      <c r="CG24" s="72">
        <v>0</v>
      </c>
      <c r="CH24" s="72">
        <v>0</v>
      </c>
      <c r="CI24" s="72">
        <v>0</v>
      </c>
      <c r="CJ24" s="72">
        <v>0</v>
      </c>
      <c r="CK24" s="72">
        <v>0</v>
      </c>
      <c r="CL24" s="72">
        <v>0</v>
      </c>
    </row>
    <row r="25" spans="1:90" x14ac:dyDescent="0.35">
      <c r="A25" s="42"/>
      <c r="B25" s="71" t="s">
        <v>2948</v>
      </c>
      <c r="C25" s="72">
        <v>0</v>
      </c>
      <c r="D25" s="72">
        <v>0</v>
      </c>
      <c r="E25" s="72">
        <v>0</v>
      </c>
      <c r="F25" s="72">
        <v>0</v>
      </c>
      <c r="G25" s="72">
        <v>0</v>
      </c>
      <c r="H25" s="72">
        <v>0</v>
      </c>
      <c r="I25" s="72">
        <v>10.250500000000001</v>
      </c>
      <c r="J25" s="72">
        <v>10.250500000000001</v>
      </c>
      <c r="K25" s="72">
        <v>0</v>
      </c>
      <c r="L25" s="72">
        <v>0</v>
      </c>
      <c r="M25" s="72">
        <v>0</v>
      </c>
      <c r="N25" s="72">
        <v>0</v>
      </c>
      <c r="O25" s="72">
        <v>1000.9329</v>
      </c>
      <c r="P25" s="72">
        <v>1000.9329</v>
      </c>
      <c r="Q25" s="72">
        <v>0</v>
      </c>
      <c r="R25" s="72">
        <v>0</v>
      </c>
      <c r="S25" s="72">
        <v>0</v>
      </c>
      <c r="T25" s="72">
        <v>0</v>
      </c>
      <c r="U25" s="72">
        <v>1005.4914</v>
      </c>
      <c r="V25" s="72">
        <v>1005.3951</v>
      </c>
      <c r="W25" s="72">
        <v>0</v>
      </c>
      <c r="X25" s="72">
        <v>0</v>
      </c>
      <c r="Y25" s="72">
        <v>0</v>
      </c>
      <c r="Z25" s="72">
        <v>0</v>
      </c>
      <c r="AA25" s="72">
        <v>0</v>
      </c>
      <c r="AB25" s="72">
        <v>0</v>
      </c>
      <c r="AC25" s="72">
        <v>1050.2146</v>
      </c>
      <c r="AD25" s="72">
        <v>1032.6011000000001</v>
      </c>
      <c r="AE25" s="72">
        <v>0</v>
      </c>
      <c r="AF25" s="72">
        <v>0</v>
      </c>
      <c r="AG25" s="72">
        <v>0</v>
      </c>
      <c r="AH25" s="72">
        <v>0</v>
      </c>
      <c r="AI25" s="72">
        <v>10.1021</v>
      </c>
      <c r="AJ25" s="72">
        <v>0</v>
      </c>
      <c r="AK25" s="72">
        <v>10.152699999999999</v>
      </c>
      <c r="AL25" s="72">
        <v>0</v>
      </c>
      <c r="AM25" s="72">
        <v>0</v>
      </c>
      <c r="AN25" s="72">
        <v>0</v>
      </c>
      <c r="AO25" s="72">
        <v>0</v>
      </c>
      <c r="AP25" s="72">
        <v>0</v>
      </c>
      <c r="AQ25" s="72">
        <v>0</v>
      </c>
      <c r="AR25" s="72">
        <v>0</v>
      </c>
      <c r="AS25" s="72">
        <v>0</v>
      </c>
      <c r="AT25" s="72">
        <v>0</v>
      </c>
      <c r="AU25" s="72">
        <v>0</v>
      </c>
      <c r="AV25" s="72">
        <v>0</v>
      </c>
      <c r="AW25" s="72">
        <v>0</v>
      </c>
      <c r="AX25" s="72">
        <v>0</v>
      </c>
      <c r="AY25" s="72">
        <v>0</v>
      </c>
      <c r="AZ25" s="72">
        <v>10.141500000000001</v>
      </c>
      <c r="BA25" s="72">
        <v>10.1487</v>
      </c>
      <c r="BB25" s="72">
        <v>0</v>
      </c>
      <c r="BC25" s="72">
        <v>0</v>
      </c>
      <c r="BD25" s="72">
        <v>0</v>
      </c>
      <c r="BE25" s="72">
        <v>0</v>
      </c>
      <c r="BF25" s="72">
        <v>0</v>
      </c>
      <c r="BG25" s="72">
        <v>0</v>
      </c>
      <c r="BH25" s="72">
        <v>10.1814</v>
      </c>
      <c r="BI25" s="72">
        <v>10.126799999999999</v>
      </c>
      <c r="BJ25" s="72">
        <v>0</v>
      </c>
      <c r="BK25" s="72">
        <v>0</v>
      </c>
      <c r="BL25" s="72">
        <v>0</v>
      </c>
      <c r="BM25" s="72">
        <v>0</v>
      </c>
      <c r="BN25" s="72">
        <v>0</v>
      </c>
      <c r="BO25" s="72">
        <v>0</v>
      </c>
      <c r="BP25" s="72">
        <v>1000</v>
      </c>
      <c r="BQ25" s="72">
        <v>0</v>
      </c>
      <c r="BR25" s="72">
        <v>0</v>
      </c>
      <c r="BS25" s="72">
        <v>0</v>
      </c>
      <c r="BT25" s="72">
        <v>0</v>
      </c>
      <c r="BU25" s="72">
        <v>1000</v>
      </c>
      <c r="BV25" s="72">
        <v>1000</v>
      </c>
      <c r="BW25" s="72">
        <v>0</v>
      </c>
      <c r="BX25" s="72">
        <v>0</v>
      </c>
      <c r="BY25" s="72">
        <v>0</v>
      </c>
      <c r="BZ25" s="72">
        <v>0</v>
      </c>
      <c r="CA25" s="72">
        <v>0</v>
      </c>
      <c r="CB25" s="72">
        <v>0</v>
      </c>
      <c r="CC25" s="72">
        <v>0</v>
      </c>
      <c r="CD25" s="72">
        <v>0</v>
      </c>
      <c r="CE25" s="72">
        <v>0</v>
      </c>
      <c r="CF25" s="72">
        <v>0</v>
      </c>
      <c r="CG25" s="72">
        <v>0</v>
      </c>
      <c r="CH25" s="72">
        <v>0</v>
      </c>
      <c r="CI25" s="72">
        <v>0</v>
      </c>
      <c r="CJ25" s="72">
        <v>0</v>
      </c>
      <c r="CK25" s="72">
        <v>0</v>
      </c>
      <c r="CL25" s="72">
        <v>0</v>
      </c>
    </row>
    <row r="26" spans="1:90" x14ac:dyDescent="0.35">
      <c r="A26" s="42"/>
      <c r="B26" s="71" t="s">
        <v>2949</v>
      </c>
      <c r="C26" s="72">
        <v>0</v>
      </c>
      <c r="D26" s="72">
        <v>0</v>
      </c>
      <c r="E26" s="72">
        <v>0</v>
      </c>
      <c r="F26" s="72">
        <v>0</v>
      </c>
      <c r="G26" s="72">
        <v>0</v>
      </c>
      <c r="H26" s="72">
        <v>0</v>
      </c>
      <c r="I26" s="72">
        <v>10.2608</v>
      </c>
      <c r="J26" s="72">
        <v>10.262</v>
      </c>
      <c r="K26" s="72">
        <v>0</v>
      </c>
      <c r="L26" s="72">
        <v>0</v>
      </c>
      <c r="M26" s="72">
        <v>0</v>
      </c>
      <c r="N26" s="72">
        <v>0</v>
      </c>
      <c r="O26" s="72">
        <v>1001.4609</v>
      </c>
      <c r="P26" s="72">
        <v>1001.4784</v>
      </c>
      <c r="Q26" s="72">
        <v>0</v>
      </c>
      <c r="R26" s="72">
        <v>0</v>
      </c>
      <c r="S26" s="72">
        <v>0</v>
      </c>
      <c r="T26" s="72">
        <v>0</v>
      </c>
      <c r="U26" s="72">
        <v>1005.9708000000001</v>
      </c>
      <c r="V26" s="72">
        <v>1006.0836</v>
      </c>
      <c r="W26" s="72">
        <v>0</v>
      </c>
      <c r="X26" s="72">
        <v>0</v>
      </c>
      <c r="Y26" s="72">
        <v>10.1676</v>
      </c>
      <c r="Z26" s="72">
        <v>10.1831</v>
      </c>
      <c r="AA26" s="72">
        <v>0</v>
      </c>
      <c r="AB26" s="72">
        <v>0</v>
      </c>
      <c r="AC26" s="72">
        <v>1039.3625999999999</v>
      </c>
      <c r="AD26" s="72">
        <v>1040.9332999999999</v>
      </c>
      <c r="AE26" s="72">
        <v>0</v>
      </c>
      <c r="AF26" s="72">
        <v>0</v>
      </c>
      <c r="AG26" s="72">
        <v>0</v>
      </c>
      <c r="AH26" s="72">
        <v>0</v>
      </c>
      <c r="AI26" s="72">
        <v>0</v>
      </c>
      <c r="AJ26" s="72">
        <v>0</v>
      </c>
      <c r="AK26" s="72">
        <v>0</v>
      </c>
      <c r="AL26" s="72">
        <v>0</v>
      </c>
      <c r="AM26" s="72">
        <v>0</v>
      </c>
      <c r="AN26" s="72">
        <v>0</v>
      </c>
      <c r="AO26" s="72">
        <v>0</v>
      </c>
      <c r="AP26" s="72">
        <v>0</v>
      </c>
      <c r="AQ26" s="72">
        <v>0</v>
      </c>
      <c r="AR26" s="72">
        <v>0</v>
      </c>
      <c r="AS26" s="72">
        <v>0</v>
      </c>
      <c r="AT26" s="72">
        <v>0</v>
      </c>
      <c r="AU26" s="72">
        <v>0</v>
      </c>
      <c r="AV26" s="72">
        <v>0</v>
      </c>
      <c r="AW26" s="72">
        <v>0</v>
      </c>
      <c r="AX26" s="72">
        <v>0</v>
      </c>
      <c r="AY26" s="72">
        <v>0</v>
      </c>
      <c r="AZ26" s="72">
        <v>10.1462</v>
      </c>
      <c r="BA26" s="72">
        <v>10.1531</v>
      </c>
      <c r="BB26" s="72">
        <v>0</v>
      </c>
      <c r="BC26" s="72">
        <v>0</v>
      </c>
      <c r="BD26" s="72">
        <v>0</v>
      </c>
      <c r="BE26" s="72">
        <v>0</v>
      </c>
      <c r="BF26" s="72">
        <v>0</v>
      </c>
      <c r="BG26" s="72">
        <v>0</v>
      </c>
      <c r="BH26" s="72">
        <v>10.1404</v>
      </c>
      <c r="BI26" s="72">
        <v>10.1408</v>
      </c>
      <c r="BJ26" s="72">
        <v>0</v>
      </c>
      <c r="BK26" s="72">
        <v>0</v>
      </c>
      <c r="BL26" s="72">
        <v>0</v>
      </c>
      <c r="BM26" s="72">
        <v>0</v>
      </c>
      <c r="BN26" s="72">
        <v>0</v>
      </c>
      <c r="BO26" s="72">
        <v>0</v>
      </c>
      <c r="BP26" s="72">
        <v>0</v>
      </c>
      <c r="BQ26" s="72">
        <v>0</v>
      </c>
      <c r="BR26" s="72">
        <v>0</v>
      </c>
      <c r="BS26" s="72">
        <v>0</v>
      </c>
      <c r="BT26" s="72">
        <v>0</v>
      </c>
      <c r="BU26" s="72">
        <v>1000.5078999999999</v>
      </c>
      <c r="BV26" s="72">
        <v>1000.5835</v>
      </c>
      <c r="BW26" s="72">
        <v>0</v>
      </c>
      <c r="BX26" s="72">
        <v>0</v>
      </c>
      <c r="BY26" s="72">
        <v>0</v>
      </c>
      <c r="BZ26" s="72">
        <v>0</v>
      </c>
      <c r="CA26" s="72">
        <v>0</v>
      </c>
      <c r="CB26" s="72">
        <v>0</v>
      </c>
      <c r="CC26" s="72">
        <v>0</v>
      </c>
      <c r="CD26" s="72">
        <v>0</v>
      </c>
      <c r="CE26" s="72">
        <v>0</v>
      </c>
      <c r="CF26" s="72">
        <v>0</v>
      </c>
      <c r="CG26" s="72">
        <v>0</v>
      </c>
      <c r="CH26" s="72">
        <v>0</v>
      </c>
      <c r="CI26" s="72">
        <v>0</v>
      </c>
      <c r="CJ26" s="72">
        <v>0</v>
      </c>
      <c r="CK26" s="72">
        <v>0</v>
      </c>
      <c r="CL26" s="72">
        <v>0</v>
      </c>
    </row>
    <row r="27" spans="1:90" x14ac:dyDescent="0.35">
      <c r="A27" s="42"/>
      <c r="B27" s="71" t="s">
        <v>2952</v>
      </c>
      <c r="C27" s="72">
        <v>0</v>
      </c>
      <c r="D27" s="72">
        <v>0</v>
      </c>
      <c r="E27" s="72">
        <v>11.020099999999999</v>
      </c>
      <c r="F27" s="72">
        <v>11.117800000000001</v>
      </c>
      <c r="G27" s="72">
        <v>0</v>
      </c>
      <c r="H27" s="72">
        <v>0</v>
      </c>
      <c r="I27" s="72">
        <v>10.5657</v>
      </c>
      <c r="J27" s="72">
        <v>10.61</v>
      </c>
      <c r="K27" s="72">
        <v>10.601800000000001</v>
      </c>
      <c r="L27" s="72">
        <v>10.654500000000001</v>
      </c>
      <c r="M27" s="72">
        <v>0</v>
      </c>
      <c r="N27" s="72">
        <v>0</v>
      </c>
      <c r="O27" s="72">
        <v>0</v>
      </c>
      <c r="P27" s="72">
        <v>0</v>
      </c>
      <c r="Q27" s="72">
        <v>0</v>
      </c>
      <c r="R27" s="72">
        <v>0</v>
      </c>
      <c r="S27" s="72">
        <v>11.3566</v>
      </c>
      <c r="T27" s="72">
        <v>13.0281</v>
      </c>
      <c r="U27" s="72">
        <v>1056.0796</v>
      </c>
      <c r="V27" s="72">
        <v>1060.9909</v>
      </c>
      <c r="W27" s="72">
        <v>0</v>
      </c>
      <c r="X27" s="72">
        <v>0</v>
      </c>
      <c r="Y27" s="72">
        <v>11.408200000000001</v>
      </c>
      <c r="Z27" s="72">
        <v>11.4854</v>
      </c>
      <c r="AA27" s="72">
        <v>0</v>
      </c>
      <c r="AB27" s="72">
        <v>0</v>
      </c>
      <c r="AC27" s="72">
        <v>1045.9794999999999</v>
      </c>
      <c r="AD27" s="72">
        <v>1053.7129</v>
      </c>
      <c r="AE27" s="72">
        <v>0</v>
      </c>
      <c r="AF27" s="72">
        <v>0</v>
      </c>
      <c r="AG27" s="72">
        <v>0</v>
      </c>
      <c r="AH27" s="72">
        <v>0</v>
      </c>
      <c r="AI27" s="72">
        <v>10.761200000000001</v>
      </c>
      <c r="AJ27" s="72">
        <v>0</v>
      </c>
      <c r="AK27" s="72">
        <v>10.7849</v>
      </c>
      <c r="AL27" s="72">
        <v>0</v>
      </c>
      <c r="AM27" s="72">
        <v>0</v>
      </c>
      <c r="AN27" s="72">
        <v>0</v>
      </c>
      <c r="AO27" s="72">
        <v>0</v>
      </c>
      <c r="AP27" s="72">
        <v>0</v>
      </c>
      <c r="AQ27" s="72">
        <v>0</v>
      </c>
      <c r="AR27" s="72">
        <v>0</v>
      </c>
      <c r="AS27" s="72">
        <v>0</v>
      </c>
      <c r="AT27" s="72">
        <v>0</v>
      </c>
      <c r="AU27" s="72">
        <v>0</v>
      </c>
      <c r="AV27" s="72">
        <v>0</v>
      </c>
      <c r="AW27" s="72">
        <v>0</v>
      </c>
      <c r="AX27" s="72">
        <v>0</v>
      </c>
      <c r="AY27" s="72">
        <v>0</v>
      </c>
      <c r="AZ27" s="72">
        <v>10.1723</v>
      </c>
      <c r="BA27" s="72">
        <v>10.172700000000001</v>
      </c>
      <c r="BB27" s="72">
        <v>11.753</v>
      </c>
      <c r="BC27" s="72">
        <v>12.81</v>
      </c>
      <c r="BD27" s="72">
        <v>0</v>
      </c>
      <c r="BE27" s="72">
        <v>0</v>
      </c>
      <c r="BF27" s="72">
        <v>10.4899</v>
      </c>
      <c r="BG27" s="72">
        <v>10.330399999999999</v>
      </c>
      <c r="BH27" s="72">
        <v>10.440099999999999</v>
      </c>
      <c r="BI27" s="72">
        <v>11.554</v>
      </c>
      <c r="BJ27" s="72">
        <v>12.233000000000001</v>
      </c>
      <c r="BK27" s="72">
        <v>14.09</v>
      </c>
      <c r="BL27" s="72">
        <v>0</v>
      </c>
      <c r="BM27" s="72">
        <v>0</v>
      </c>
      <c r="BN27" s="72">
        <v>10.407</v>
      </c>
      <c r="BO27" s="72">
        <v>10.827999999999999</v>
      </c>
      <c r="BP27" s="72">
        <v>0</v>
      </c>
      <c r="BQ27" s="72">
        <v>10.403700000000001</v>
      </c>
      <c r="BR27" s="72">
        <v>10.419600000000001</v>
      </c>
      <c r="BS27" s="72">
        <v>0</v>
      </c>
      <c r="BT27" s="72">
        <v>0</v>
      </c>
      <c r="BU27" s="72">
        <v>0</v>
      </c>
      <c r="BV27" s="72">
        <v>0</v>
      </c>
      <c r="BW27" s="72">
        <v>0</v>
      </c>
      <c r="BX27" s="72">
        <v>0</v>
      </c>
      <c r="BY27" s="72">
        <v>0</v>
      </c>
      <c r="BZ27" s="72">
        <v>0</v>
      </c>
      <c r="CA27" s="72">
        <v>0</v>
      </c>
      <c r="CB27" s="72">
        <v>0</v>
      </c>
      <c r="CC27" s="72">
        <v>0</v>
      </c>
      <c r="CD27" s="72">
        <v>0</v>
      </c>
      <c r="CE27" s="72">
        <v>0</v>
      </c>
      <c r="CF27" s="72">
        <v>0</v>
      </c>
      <c r="CG27" s="72">
        <v>0</v>
      </c>
      <c r="CH27" s="72">
        <v>0</v>
      </c>
      <c r="CI27" s="72">
        <v>0</v>
      </c>
      <c r="CJ27" s="72">
        <v>0</v>
      </c>
      <c r="CK27" s="72">
        <v>0</v>
      </c>
      <c r="CL27" s="72">
        <v>0</v>
      </c>
    </row>
    <row r="28" spans="1:90" x14ac:dyDescent="0.35">
      <c r="A28" s="42"/>
      <c r="B28" s="42" t="s">
        <v>68</v>
      </c>
      <c r="C28" s="72">
        <v>0</v>
      </c>
      <c r="D28" s="72">
        <v>0</v>
      </c>
      <c r="E28" s="72">
        <v>0</v>
      </c>
      <c r="F28" s="72">
        <v>0</v>
      </c>
      <c r="G28" s="72">
        <v>0</v>
      </c>
      <c r="H28" s="72">
        <v>0</v>
      </c>
      <c r="I28" s="72">
        <v>0</v>
      </c>
      <c r="J28" s="72">
        <v>0</v>
      </c>
      <c r="K28" s="72">
        <v>0</v>
      </c>
      <c r="L28" s="72">
        <v>0</v>
      </c>
      <c r="M28" s="72">
        <v>0</v>
      </c>
      <c r="N28" s="72">
        <v>0</v>
      </c>
      <c r="O28" s="72">
        <v>0</v>
      </c>
      <c r="P28" s="72">
        <v>0</v>
      </c>
      <c r="Q28" s="72">
        <v>0</v>
      </c>
      <c r="R28" s="72">
        <v>0</v>
      </c>
      <c r="S28" s="72">
        <v>0</v>
      </c>
      <c r="T28" s="72">
        <v>0</v>
      </c>
      <c r="U28" s="72">
        <v>0</v>
      </c>
      <c r="V28" s="72">
        <v>0</v>
      </c>
      <c r="W28" s="72">
        <v>0</v>
      </c>
      <c r="X28" s="72">
        <v>0</v>
      </c>
      <c r="Y28" s="72">
        <v>0</v>
      </c>
      <c r="Z28" s="72">
        <v>0</v>
      </c>
      <c r="AA28" s="72">
        <v>0</v>
      </c>
      <c r="AB28" s="72">
        <v>0</v>
      </c>
      <c r="AC28" s="72">
        <v>0</v>
      </c>
      <c r="AD28" s="72">
        <v>0</v>
      </c>
      <c r="AE28" s="72">
        <v>0</v>
      </c>
      <c r="AF28" s="72">
        <v>0</v>
      </c>
      <c r="AG28" s="72">
        <v>0</v>
      </c>
      <c r="AH28" s="72">
        <v>0</v>
      </c>
      <c r="AI28" s="72">
        <v>0</v>
      </c>
      <c r="AJ28" s="72">
        <v>13.7803</v>
      </c>
      <c r="AK28" s="72">
        <v>0</v>
      </c>
      <c r="AL28" s="72">
        <v>0</v>
      </c>
      <c r="AM28" s="72">
        <v>0</v>
      </c>
      <c r="AN28" s="72">
        <v>0</v>
      </c>
      <c r="AO28" s="72">
        <v>0</v>
      </c>
      <c r="AP28" s="72">
        <v>0</v>
      </c>
      <c r="AQ28" s="72">
        <v>0</v>
      </c>
      <c r="AR28" s="72">
        <v>0</v>
      </c>
      <c r="AS28" s="72">
        <v>0</v>
      </c>
      <c r="AT28" s="72">
        <v>0</v>
      </c>
      <c r="AU28" s="72">
        <v>0</v>
      </c>
      <c r="AV28" s="72">
        <v>0</v>
      </c>
      <c r="AW28" s="72">
        <v>0</v>
      </c>
      <c r="AX28" s="72">
        <v>0</v>
      </c>
      <c r="AY28" s="72">
        <v>0</v>
      </c>
      <c r="AZ28" s="72">
        <v>0</v>
      </c>
      <c r="BA28" s="72">
        <v>0</v>
      </c>
      <c r="BB28" s="72">
        <v>0</v>
      </c>
      <c r="BC28" s="72">
        <v>0</v>
      </c>
      <c r="BD28" s="72">
        <v>0</v>
      </c>
      <c r="BE28" s="72">
        <v>0</v>
      </c>
      <c r="BF28" s="72">
        <v>0</v>
      </c>
      <c r="BG28" s="72">
        <v>0</v>
      </c>
      <c r="BH28" s="72">
        <v>0</v>
      </c>
      <c r="BI28" s="72">
        <v>0</v>
      </c>
      <c r="BJ28" s="72">
        <v>0</v>
      </c>
      <c r="BK28" s="72">
        <v>0</v>
      </c>
      <c r="BL28" s="72">
        <v>0</v>
      </c>
      <c r="BM28" s="72">
        <v>0</v>
      </c>
      <c r="BN28" s="72">
        <v>0</v>
      </c>
      <c r="BO28" s="72">
        <v>0</v>
      </c>
      <c r="BP28" s="72">
        <v>0</v>
      </c>
      <c r="BQ28" s="72">
        <v>0</v>
      </c>
      <c r="BR28" s="72">
        <v>0</v>
      </c>
      <c r="BS28" s="72">
        <v>0</v>
      </c>
      <c r="BT28" s="72">
        <v>0</v>
      </c>
      <c r="BU28" s="72">
        <v>0</v>
      </c>
      <c r="BV28" s="72">
        <v>0</v>
      </c>
      <c r="BW28" s="72">
        <v>0</v>
      </c>
      <c r="BX28" s="72">
        <v>0</v>
      </c>
      <c r="BY28" s="72">
        <v>0</v>
      </c>
      <c r="BZ28" s="72">
        <v>0</v>
      </c>
      <c r="CA28" s="72">
        <v>0</v>
      </c>
      <c r="CB28" s="72">
        <v>0</v>
      </c>
      <c r="CC28" s="72">
        <v>0</v>
      </c>
      <c r="CD28" s="72">
        <v>0</v>
      </c>
      <c r="CE28" s="72">
        <v>0</v>
      </c>
      <c r="CF28" s="72">
        <v>0</v>
      </c>
      <c r="CG28" s="72">
        <v>0</v>
      </c>
      <c r="CH28" s="72">
        <v>0</v>
      </c>
      <c r="CI28" s="72">
        <v>0</v>
      </c>
      <c r="CJ28" s="72">
        <v>0</v>
      </c>
      <c r="CK28" s="72">
        <v>0</v>
      </c>
      <c r="CL28" s="72">
        <v>0</v>
      </c>
    </row>
    <row r="29" spans="1:90" x14ac:dyDescent="0.35">
      <c r="A29" s="42"/>
      <c r="B29" s="42" t="s">
        <v>69</v>
      </c>
      <c r="C29" s="72">
        <v>0</v>
      </c>
      <c r="D29" s="72">
        <v>0</v>
      </c>
      <c r="E29" s="72">
        <v>0</v>
      </c>
      <c r="F29" s="72">
        <v>0</v>
      </c>
      <c r="G29" s="72">
        <v>0</v>
      </c>
      <c r="H29" s="72">
        <v>0</v>
      </c>
      <c r="I29" s="72">
        <v>0</v>
      </c>
      <c r="J29" s="72">
        <v>0</v>
      </c>
      <c r="K29" s="72">
        <v>0</v>
      </c>
      <c r="L29" s="72">
        <v>0</v>
      </c>
      <c r="M29" s="72">
        <v>0</v>
      </c>
      <c r="N29" s="72">
        <v>0</v>
      </c>
      <c r="O29" s="72">
        <v>0</v>
      </c>
      <c r="P29" s="72">
        <v>0</v>
      </c>
      <c r="Q29" s="72">
        <v>0</v>
      </c>
      <c r="R29" s="72">
        <v>0</v>
      </c>
      <c r="S29" s="72">
        <v>0</v>
      </c>
      <c r="T29" s="72">
        <v>0</v>
      </c>
      <c r="U29" s="72">
        <v>0</v>
      </c>
      <c r="V29" s="72">
        <v>0</v>
      </c>
      <c r="W29" s="72">
        <v>0</v>
      </c>
      <c r="X29" s="72">
        <v>0</v>
      </c>
      <c r="Y29" s="72">
        <v>0</v>
      </c>
      <c r="Z29" s="72">
        <v>0</v>
      </c>
      <c r="AA29" s="72">
        <v>0</v>
      </c>
      <c r="AB29" s="72">
        <v>0</v>
      </c>
      <c r="AC29" s="72">
        <v>0</v>
      </c>
      <c r="AD29" s="72">
        <v>0</v>
      </c>
      <c r="AE29" s="72">
        <v>0</v>
      </c>
      <c r="AF29" s="72">
        <v>0</v>
      </c>
      <c r="AG29" s="72">
        <v>0</v>
      </c>
      <c r="AH29" s="72">
        <v>0</v>
      </c>
      <c r="AI29" s="72">
        <v>0</v>
      </c>
      <c r="AJ29" s="72">
        <v>10</v>
      </c>
      <c r="AK29" s="72">
        <v>0</v>
      </c>
      <c r="AL29" s="72">
        <v>0</v>
      </c>
      <c r="AM29" s="72">
        <v>0</v>
      </c>
      <c r="AN29" s="72">
        <v>0</v>
      </c>
      <c r="AO29" s="72">
        <v>0</v>
      </c>
      <c r="AP29" s="72">
        <v>0</v>
      </c>
      <c r="AQ29" s="72">
        <v>0</v>
      </c>
      <c r="AR29" s="72">
        <v>0</v>
      </c>
      <c r="AS29" s="72">
        <v>0</v>
      </c>
      <c r="AT29" s="72">
        <v>0</v>
      </c>
      <c r="AU29" s="72">
        <v>0</v>
      </c>
      <c r="AV29" s="72">
        <v>0</v>
      </c>
      <c r="AW29" s="72">
        <v>0</v>
      </c>
      <c r="AX29" s="72">
        <v>0</v>
      </c>
      <c r="AY29" s="72">
        <v>0</v>
      </c>
      <c r="AZ29" s="72">
        <v>0</v>
      </c>
      <c r="BA29" s="72">
        <v>0</v>
      </c>
      <c r="BB29" s="72">
        <v>0</v>
      </c>
      <c r="BC29" s="72">
        <v>0</v>
      </c>
      <c r="BD29" s="72">
        <v>0</v>
      </c>
      <c r="BE29" s="72">
        <v>0</v>
      </c>
      <c r="BF29" s="72">
        <v>0</v>
      </c>
      <c r="BG29" s="72">
        <v>0</v>
      </c>
      <c r="BH29" s="72">
        <v>0</v>
      </c>
      <c r="BI29" s="72">
        <v>0</v>
      </c>
      <c r="BJ29" s="72">
        <v>0</v>
      </c>
      <c r="BK29" s="72">
        <v>0</v>
      </c>
      <c r="BL29" s="72">
        <v>0</v>
      </c>
      <c r="BM29" s="72">
        <v>0</v>
      </c>
      <c r="BN29" s="72">
        <v>0</v>
      </c>
      <c r="BO29" s="72">
        <v>0</v>
      </c>
      <c r="BP29" s="72">
        <v>0</v>
      </c>
      <c r="BQ29" s="72">
        <v>0</v>
      </c>
      <c r="BR29" s="72">
        <v>0</v>
      </c>
      <c r="BS29" s="72">
        <v>0</v>
      </c>
      <c r="BT29" s="72">
        <v>0</v>
      </c>
      <c r="BU29" s="72">
        <v>0</v>
      </c>
      <c r="BV29" s="72">
        <v>0</v>
      </c>
      <c r="BW29" s="72">
        <v>0</v>
      </c>
      <c r="BX29" s="72">
        <v>0</v>
      </c>
      <c r="BY29" s="72">
        <v>0</v>
      </c>
      <c r="BZ29" s="72">
        <v>0</v>
      </c>
      <c r="CA29" s="72">
        <v>0</v>
      </c>
      <c r="CB29" s="72">
        <v>0</v>
      </c>
      <c r="CC29" s="72">
        <v>0</v>
      </c>
      <c r="CD29" s="72">
        <v>0</v>
      </c>
      <c r="CE29" s="72">
        <v>0</v>
      </c>
      <c r="CF29" s="72">
        <v>0</v>
      </c>
      <c r="CG29" s="72">
        <v>0</v>
      </c>
      <c r="CH29" s="72">
        <v>0</v>
      </c>
      <c r="CI29" s="72">
        <v>0</v>
      </c>
      <c r="CJ29" s="72">
        <v>0</v>
      </c>
      <c r="CK29" s="72">
        <v>0</v>
      </c>
      <c r="CL29" s="72">
        <v>0</v>
      </c>
    </row>
    <row r="30" spans="1:90" x14ac:dyDescent="0.35">
      <c r="A30" s="42"/>
      <c r="B30" s="42" t="s">
        <v>70</v>
      </c>
      <c r="C30" s="72">
        <v>0</v>
      </c>
      <c r="D30" s="72">
        <v>0</v>
      </c>
      <c r="E30" s="72">
        <v>0</v>
      </c>
      <c r="F30" s="72">
        <v>0</v>
      </c>
      <c r="G30" s="72">
        <v>0</v>
      </c>
      <c r="H30" s="72">
        <v>0</v>
      </c>
      <c r="I30" s="72">
        <v>0</v>
      </c>
      <c r="J30" s="72">
        <v>0</v>
      </c>
      <c r="K30" s="72">
        <v>0</v>
      </c>
      <c r="L30" s="72">
        <v>0</v>
      </c>
      <c r="M30" s="72">
        <v>0</v>
      </c>
      <c r="N30" s="72">
        <v>0</v>
      </c>
      <c r="O30" s="72">
        <v>0</v>
      </c>
      <c r="P30" s="72">
        <v>0</v>
      </c>
      <c r="Q30" s="72">
        <v>0</v>
      </c>
      <c r="R30" s="72">
        <v>0</v>
      </c>
      <c r="S30" s="72">
        <v>0</v>
      </c>
      <c r="T30" s="72">
        <v>0</v>
      </c>
      <c r="U30" s="72">
        <v>0</v>
      </c>
      <c r="V30" s="72">
        <v>0</v>
      </c>
      <c r="W30" s="72">
        <v>0</v>
      </c>
      <c r="X30" s="72">
        <v>0</v>
      </c>
      <c r="Y30" s="72">
        <v>0</v>
      </c>
      <c r="Z30" s="72">
        <v>0</v>
      </c>
      <c r="AA30" s="72">
        <v>0</v>
      </c>
      <c r="AB30" s="72">
        <v>0</v>
      </c>
      <c r="AC30" s="72">
        <v>0</v>
      </c>
      <c r="AD30" s="72">
        <v>0</v>
      </c>
      <c r="AE30" s="72">
        <v>0</v>
      </c>
      <c r="AF30" s="72">
        <v>0</v>
      </c>
      <c r="AG30" s="72">
        <v>0</v>
      </c>
      <c r="AH30" s="72">
        <v>0</v>
      </c>
      <c r="AI30" s="72">
        <v>0</v>
      </c>
      <c r="AJ30" s="72">
        <v>13.7803</v>
      </c>
      <c r="AK30" s="72">
        <v>0</v>
      </c>
      <c r="AL30" s="72">
        <v>0</v>
      </c>
      <c r="AM30" s="72">
        <v>0</v>
      </c>
      <c r="AN30" s="72">
        <v>0</v>
      </c>
      <c r="AO30" s="72">
        <v>0</v>
      </c>
      <c r="AP30" s="72">
        <v>0</v>
      </c>
      <c r="AQ30" s="72">
        <v>0</v>
      </c>
      <c r="AR30" s="72">
        <v>0</v>
      </c>
      <c r="AS30" s="72">
        <v>0</v>
      </c>
      <c r="AT30" s="72">
        <v>0</v>
      </c>
      <c r="AU30" s="72">
        <v>0</v>
      </c>
      <c r="AV30" s="72">
        <v>0</v>
      </c>
      <c r="AW30" s="72">
        <v>0</v>
      </c>
      <c r="AX30" s="72">
        <v>0</v>
      </c>
      <c r="AY30" s="72">
        <v>0</v>
      </c>
      <c r="AZ30" s="72">
        <v>0</v>
      </c>
      <c r="BA30" s="72">
        <v>0</v>
      </c>
      <c r="BB30" s="72">
        <v>0</v>
      </c>
      <c r="BC30" s="72">
        <v>0</v>
      </c>
      <c r="BD30" s="72">
        <v>0</v>
      </c>
      <c r="BE30" s="72">
        <v>0</v>
      </c>
      <c r="BF30" s="72">
        <v>0</v>
      </c>
      <c r="BG30" s="72">
        <v>0</v>
      </c>
      <c r="BH30" s="72">
        <v>0</v>
      </c>
      <c r="BI30" s="72">
        <v>0</v>
      </c>
      <c r="BJ30" s="72">
        <v>0</v>
      </c>
      <c r="BK30" s="72">
        <v>0</v>
      </c>
      <c r="BL30" s="72">
        <v>0</v>
      </c>
      <c r="BM30" s="72">
        <v>0</v>
      </c>
      <c r="BN30" s="72">
        <v>0</v>
      </c>
      <c r="BO30" s="72">
        <v>0</v>
      </c>
      <c r="BP30" s="72">
        <v>0</v>
      </c>
      <c r="BQ30" s="72">
        <v>0</v>
      </c>
      <c r="BR30" s="72">
        <v>0</v>
      </c>
      <c r="BS30" s="72">
        <v>0</v>
      </c>
      <c r="BT30" s="72">
        <v>0</v>
      </c>
      <c r="BU30" s="72">
        <v>0</v>
      </c>
      <c r="BV30" s="72">
        <v>0</v>
      </c>
      <c r="BW30" s="72">
        <v>0</v>
      </c>
      <c r="BX30" s="72">
        <v>0</v>
      </c>
      <c r="BY30" s="72">
        <v>0</v>
      </c>
      <c r="BZ30" s="72">
        <v>0</v>
      </c>
      <c r="CA30" s="72">
        <v>0</v>
      </c>
      <c r="CB30" s="72">
        <v>0</v>
      </c>
      <c r="CC30" s="72">
        <v>0</v>
      </c>
      <c r="CD30" s="72">
        <v>0</v>
      </c>
      <c r="CE30" s="72">
        <v>0</v>
      </c>
      <c r="CF30" s="72">
        <v>0</v>
      </c>
      <c r="CG30" s="72">
        <v>0</v>
      </c>
      <c r="CH30" s="72">
        <v>0</v>
      </c>
      <c r="CI30" s="72">
        <v>0</v>
      </c>
      <c r="CJ30" s="72">
        <v>0</v>
      </c>
      <c r="CK30" s="72">
        <v>0</v>
      </c>
      <c r="CL30" s="72">
        <v>0</v>
      </c>
    </row>
    <row r="31" spans="1:90" x14ac:dyDescent="0.35">
      <c r="A31" s="42"/>
      <c r="B31" s="42" t="s">
        <v>71</v>
      </c>
      <c r="C31" s="72">
        <v>0</v>
      </c>
      <c r="D31" s="72">
        <v>0</v>
      </c>
      <c r="E31" s="72">
        <v>0</v>
      </c>
      <c r="F31" s="72">
        <v>0</v>
      </c>
      <c r="G31" s="72">
        <v>0</v>
      </c>
      <c r="H31" s="72">
        <v>0</v>
      </c>
      <c r="I31" s="72">
        <v>0</v>
      </c>
      <c r="J31" s="72">
        <v>0</v>
      </c>
      <c r="K31" s="72">
        <v>0</v>
      </c>
      <c r="L31" s="72">
        <v>0</v>
      </c>
      <c r="M31" s="72">
        <v>0</v>
      </c>
      <c r="N31" s="72">
        <v>0</v>
      </c>
      <c r="O31" s="72">
        <v>0</v>
      </c>
      <c r="P31" s="72">
        <v>0</v>
      </c>
      <c r="Q31" s="72">
        <v>0</v>
      </c>
      <c r="R31" s="72">
        <v>0</v>
      </c>
      <c r="S31" s="72">
        <v>0</v>
      </c>
      <c r="T31" s="72">
        <v>0</v>
      </c>
      <c r="U31" s="72">
        <v>0</v>
      </c>
      <c r="V31" s="72">
        <v>0</v>
      </c>
      <c r="W31" s="72">
        <v>0</v>
      </c>
      <c r="X31" s="72">
        <v>0</v>
      </c>
      <c r="Y31" s="72">
        <v>0</v>
      </c>
      <c r="Z31" s="72">
        <v>0</v>
      </c>
      <c r="AA31" s="72">
        <v>0</v>
      </c>
      <c r="AB31" s="72">
        <v>0</v>
      </c>
      <c r="AC31" s="72">
        <v>0</v>
      </c>
      <c r="AD31" s="72">
        <v>0</v>
      </c>
      <c r="AE31" s="72">
        <v>0</v>
      </c>
      <c r="AF31" s="72">
        <v>0</v>
      </c>
      <c r="AG31" s="72">
        <v>0</v>
      </c>
      <c r="AH31" s="72">
        <v>0</v>
      </c>
      <c r="AI31" s="72">
        <v>0</v>
      </c>
      <c r="AJ31" s="72">
        <v>10</v>
      </c>
      <c r="AK31" s="72">
        <v>0</v>
      </c>
      <c r="AL31" s="72">
        <v>0</v>
      </c>
      <c r="AM31" s="72">
        <v>0</v>
      </c>
      <c r="AN31" s="72">
        <v>0</v>
      </c>
      <c r="AO31" s="72">
        <v>0</v>
      </c>
      <c r="AP31" s="72">
        <v>0</v>
      </c>
      <c r="AQ31" s="72">
        <v>0</v>
      </c>
      <c r="AR31" s="72">
        <v>0</v>
      </c>
      <c r="AS31" s="72">
        <v>0</v>
      </c>
      <c r="AT31" s="72">
        <v>0</v>
      </c>
      <c r="AU31" s="72">
        <v>0</v>
      </c>
      <c r="AV31" s="72">
        <v>0</v>
      </c>
      <c r="AW31" s="72">
        <v>0</v>
      </c>
      <c r="AX31" s="72">
        <v>0</v>
      </c>
      <c r="AY31" s="72">
        <v>0</v>
      </c>
      <c r="AZ31" s="72">
        <v>0</v>
      </c>
      <c r="BA31" s="72">
        <v>0</v>
      </c>
      <c r="BB31" s="72">
        <v>0</v>
      </c>
      <c r="BC31" s="72">
        <v>0</v>
      </c>
      <c r="BD31" s="72">
        <v>0</v>
      </c>
      <c r="BE31" s="72">
        <v>0</v>
      </c>
      <c r="BF31" s="72">
        <v>0</v>
      </c>
      <c r="BG31" s="72">
        <v>0</v>
      </c>
      <c r="BH31" s="72">
        <v>0</v>
      </c>
      <c r="BI31" s="72">
        <v>0</v>
      </c>
      <c r="BJ31" s="72">
        <v>0</v>
      </c>
      <c r="BK31" s="72">
        <v>0</v>
      </c>
      <c r="BL31" s="72">
        <v>0</v>
      </c>
      <c r="BM31" s="72">
        <v>0</v>
      </c>
      <c r="BN31" s="72">
        <v>0</v>
      </c>
      <c r="BO31" s="72">
        <v>0</v>
      </c>
      <c r="BP31" s="72">
        <v>0</v>
      </c>
      <c r="BQ31" s="72">
        <v>0</v>
      </c>
      <c r="BR31" s="72">
        <v>0</v>
      </c>
      <c r="BS31" s="72">
        <v>0</v>
      </c>
      <c r="BT31" s="72">
        <v>0</v>
      </c>
      <c r="BU31" s="72">
        <v>0</v>
      </c>
      <c r="BV31" s="72">
        <v>0</v>
      </c>
      <c r="BW31" s="72">
        <v>0</v>
      </c>
      <c r="BX31" s="72">
        <v>0</v>
      </c>
      <c r="BY31" s="72">
        <v>0</v>
      </c>
      <c r="BZ31" s="72">
        <v>0</v>
      </c>
      <c r="CA31" s="72">
        <v>0</v>
      </c>
      <c r="CB31" s="72">
        <v>0</v>
      </c>
      <c r="CC31" s="72">
        <v>0</v>
      </c>
      <c r="CD31" s="72">
        <v>0</v>
      </c>
      <c r="CE31" s="72">
        <v>0</v>
      </c>
      <c r="CF31" s="72">
        <v>0</v>
      </c>
      <c r="CG31" s="72">
        <v>0</v>
      </c>
      <c r="CH31" s="72">
        <v>0</v>
      </c>
      <c r="CI31" s="72">
        <v>0</v>
      </c>
      <c r="CJ31" s="72">
        <v>0</v>
      </c>
      <c r="CK31" s="72">
        <v>0</v>
      </c>
      <c r="CL31" s="72">
        <v>0</v>
      </c>
    </row>
    <row r="32" spans="1:90" s="70" customFormat="1" x14ac:dyDescent="0.35">
      <c r="A32" s="74"/>
      <c r="B32" s="64" t="s">
        <v>2928</v>
      </c>
      <c r="C32" s="65"/>
      <c r="D32" s="65"/>
      <c r="E32" s="66"/>
      <c r="F32" s="66"/>
      <c r="G32" s="65"/>
      <c r="H32" s="65"/>
      <c r="I32" s="66"/>
      <c r="J32" s="66"/>
      <c r="K32" s="66"/>
      <c r="L32" s="66"/>
      <c r="M32" s="65"/>
      <c r="N32" s="65"/>
      <c r="O32" s="66"/>
      <c r="P32" s="66"/>
      <c r="Q32" s="65"/>
      <c r="R32" s="65"/>
      <c r="S32" s="66"/>
      <c r="T32" s="66"/>
      <c r="U32" s="66"/>
      <c r="V32" s="66"/>
      <c r="W32" s="65"/>
      <c r="X32" s="65"/>
      <c r="Y32" s="66"/>
      <c r="Z32" s="66"/>
      <c r="AA32" s="65"/>
      <c r="AB32" s="65"/>
      <c r="AC32" s="66"/>
      <c r="AD32" s="66"/>
      <c r="AE32" s="65"/>
      <c r="AF32" s="65"/>
      <c r="AG32" s="65"/>
      <c r="AH32" s="65"/>
      <c r="AI32" s="66"/>
      <c r="AJ32" s="66"/>
      <c r="AK32" s="66"/>
      <c r="AL32" s="65"/>
      <c r="AM32" s="65"/>
      <c r="AN32" s="66"/>
      <c r="AO32" s="66"/>
      <c r="AP32" s="66"/>
      <c r="AQ32" s="66"/>
      <c r="AR32" s="66"/>
      <c r="AS32" s="66"/>
      <c r="AT32" s="65"/>
      <c r="AU32" s="65"/>
      <c r="AV32" s="66"/>
      <c r="AW32" s="66"/>
      <c r="AX32" s="66"/>
      <c r="AY32" s="66"/>
      <c r="AZ32" s="66"/>
      <c r="BA32" s="66"/>
      <c r="BB32" s="66"/>
      <c r="BC32" s="66"/>
      <c r="BD32" s="67"/>
      <c r="BE32" s="67"/>
      <c r="BF32" s="67"/>
      <c r="BG32" s="67"/>
      <c r="BH32" s="68"/>
      <c r="BI32" s="68"/>
      <c r="BJ32" s="65"/>
      <c r="BK32" s="65"/>
      <c r="BL32" s="69"/>
      <c r="BM32" s="69"/>
      <c r="BN32" s="69"/>
      <c r="BO32" s="69"/>
      <c r="BP32" s="69"/>
      <c r="BQ32" s="65"/>
      <c r="BR32" s="65"/>
      <c r="BS32" s="65"/>
      <c r="BT32" s="65"/>
      <c r="BU32" s="65"/>
      <c r="BV32" s="65"/>
      <c r="BW32" s="65"/>
      <c r="BX32" s="65"/>
      <c r="BY32" s="65"/>
      <c r="BZ32" s="65"/>
      <c r="CA32" s="65"/>
      <c r="CB32" s="65"/>
      <c r="CC32" s="65"/>
      <c r="CD32" s="65"/>
      <c r="CE32" s="65"/>
      <c r="CF32" s="65"/>
      <c r="CG32" s="65"/>
      <c r="CH32" s="65"/>
      <c r="CI32" s="65"/>
      <c r="CJ32" s="65"/>
      <c r="CK32" s="65"/>
      <c r="CL32" s="65"/>
    </row>
    <row r="33" spans="1:90" x14ac:dyDescent="0.35">
      <c r="A33" s="42"/>
      <c r="B33" s="71" t="s">
        <v>2955</v>
      </c>
      <c r="C33" s="72">
        <v>237.58799999999999</v>
      </c>
      <c r="D33" s="72">
        <v>256.803</v>
      </c>
      <c r="E33" s="72">
        <v>65.305800000000005</v>
      </c>
      <c r="F33" s="72">
        <v>68.436800000000005</v>
      </c>
      <c r="G33" s="72">
        <v>67.426000000000002</v>
      </c>
      <c r="H33" s="72">
        <v>71.984999999999999</v>
      </c>
      <c r="I33" s="72">
        <v>30.715399999999999</v>
      </c>
      <c r="J33" s="72">
        <v>32.531399999999998</v>
      </c>
      <c r="K33" s="72">
        <v>75.934299999999993</v>
      </c>
      <c r="L33" s="72">
        <v>79.203100000000006</v>
      </c>
      <c r="M33" s="72">
        <v>142.739</v>
      </c>
      <c r="N33" s="72">
        <v>149.92400000000001</v>
      </c>
      <c r="O33" s="72">
        <v>2966.1493999999998</v>
      </c>
      <c r="P33" s="72">
        <v>2989.5120999999999</v>
      </c>
      <c r="Q33" s="72">
        <v>105.82</v>
      </c>
      <c r="R33" s="72">
        <v>112.417</v>
      </c>
      <c r="S33" s="72">
        <v>43.9313</v>
      </c>
      <c r="T33" s="72">
        <v>48.1858</v>
      </c>
      <c r="U33" s="72">
        <v>2746.0120999999999</v>
      </c>
      <c r="V33" s="72">
        <v>2906.3573999999999</v>
      </c>
      <c r="W33" s="72">
        <v>363.98899999999998</v>
      </c>
      <c r="X33" s="72">
        <v>391.76100000000002</v>
      </c>
      <c r="Y33" s="72">
        <v>37.558599999999998</v>
      </c>
      <c r="Z33" s="72">
        <v>39.880200000000002</v>
      </c>
      <c r="AA33" s="72">
        <v>92.593000000000004</v>
      </c>
      <c r="AB33" s="72">
        <v>99.268000000000001</v>
      </c>
      <c r="AC33" s="72">
        <v>2686.1632</v>
      </c>
      <c r="AD33" s="72">
        <v>2793.5522000000001</v>
      </c>
      <c r="AE33" s="72">
        <v>81.436999999999998</v>
      </c>
      <c r="AF33" s="72">
        <v>87.272999999999996</v>
      </c>
      <c r="AG33" s="72">
        <v>299.51100000000002</v>
      </c>
      <c r="AH33" s="72">
        <v>317.40199999999999</v>
      </c>
      <c r="AI33" s="72">
        <v>42.054699999999997</v>
      </c>
      <c r="AJ33" s="72">
        <v>0</v>
      </c>
      <c r="AK33" s="72">
        <v>42.950899999999997</v>
      </c>
      <c r="AL33" s="72">
        <v>53.395000000000003</v>
      </c>
      <c r="AM33" s="72">
        <v>56.921999999999997</v>
      </c>
      <c r="AN33" s="72">
        <v>16.808900000000001</v>
      </c>
      <c r="AO33" s="72">
        <v>17.295100000000001</v>
      </c>
      <c r="AP33" s="72">
        <v>15.824</v>
      </c>
      <c r="AQ33" s="72">
        <v>16.497299999999999</v>
      </c>
      <c r="AR33" s="72">
        <v>12.941800000000001</v>
      </c>
      <c r="AS33" s="72">
        <v>13.5777</v>
      </c>
      <c r="AT33" s="72">
        <v>34.448</v>
      </c>
      <c r="AU33" s="72">
        <v>36.951000000000001</v>
      </c>
      <c r="AV33" s="72">
        <v>22.595600000000001</v>
      </c>
      <c r="AW33" s="72">
        <v>23.186699999999998</v>
      </c>
      <c r="AX33" s="72">
        <v>39.961199999999998</v>
      </c>
      <c r="AY33" s="72">
        <v>42.399900000000002</v>
      </c>
      <c r="AZ33" s="72">
        <v>19.174900000000001</v>
      </c>
      <c r="BA33" s="72">
        <v>19.661000000000001</v>
      </c>
      <c r="BB33" s="72">
        <v>19.898</v>
      </c>
      <c r="BC33" s="72">
        <v>21.763999999999999</v>
      </c>
      <c r="BD33" s="72">
        <v>17.1279</v>
      </c>
      <c r="BE33" s="72">
        <v>17.696000000000002</v>
      </c>
      <c r="BF33" s="72">
        <v>17.738600000000002</v>
      </c>
      <c r="BG33" s="72">
        <v>18.032699999999998</v>
      </c>
      <c r="BH33" s="72">
        <v>15.824</v>
      </c>
      <c r="BI33" s="72">
        <v>16.152200000000001</v>
      </c>
      <c r="BJ33" s="72">
        <v>16.192</v>
      </c>
      <c r="BK33" s="72">
        <v>17.553000000000001</v>
      </c>
      <c r="BL33" s="72">
        <v>15.636799999999999</v>
      </c>
      <c r="BM33" s="72">
        <v>15.9262</v>
      </c>
      <c r="BN33" s="72">
        <v>11.983000000000001</v>
      </c>
      <c r="BO33" s="72">
        <v>12.250999999999999</v>
      </c>
      <c r="BP33" s="72">
        <v>0</v>
      </c>
      <c r="BQ33" s="72">
        <v>12.9552</v>
      </c>
      <c r="BR33" s="72">
        <v>13.055999999999999</v>
      </c>
      <c r="BS33" s="72">
        <v>23.312000000000001</v>
      </c>
      <c r="BT33" s="72">
        <v>24.439</v>
      </c>
      <c r="BU33" s="72">
        <v>1117.0056</v>
      </c>
      <c r="BV33" s="72">
        <v>1119.6075000000001</v>
      </c>
      <c r="BW33" s="72">
        <v>16.509899999999998</v>
      </c>
      <c r="BX33" s="72">
        <v>16.593499999999999</v>
      </c>
      <c r="BY33" s="72">
        <v>16.229199999999999</v>
      </c>
      <c r="BZ33" s="72">
        <v>16.355799999999999</v>
      </c>
      <c r="CA33" s="72">
        <v>12.310499999999999</v>
      </c>
      <c r="CB33" s="72">
        <v>12.3912</v>
      </c>
      <c r="CC33" s="72">
        <v>12.1592</v>
      </c>
      <c r="CD33" s="72">
        <v>12.236599999999999</v>
      </c>
      <c r="CE33" s="72">
        <v>17.248999999999999</v>
      </c>
      <c r="CF33" s="72">
        <v>17.552</v>
      </c>
      <c r="CG33" s="72">
        <v>13.255000000000001</v>
      </c>
      <c r="CH33" s="72">
        <v>13.336</v>
      </c>
      <c r="CI33" s="72">
        <v>10.3583</v>
      </c>
      <c r="CJ33" s="72">
        <v>10.3743</v>
      </c>
      <c r="CK33" s="72">
        <v>10.0235</v>
      </c>
      <c r="CL33" s="72">
        <v>10.0242</v>
      </c>
    </row>
    <row r="34" spans="1:90" x14ac:dyDescent="0.35">
      <c r="A34" s="42"/>
      <c r="B34" s="71" t="s">
        <v>2954</v>
      </c>
      <c r="C34" s="72">
        <v>27.952999999999999</v>
      </c>
      <c r="D34" s="72">
        <v>55.131999999999998</v>
      </c>
      <c r="E34" s="72">
        <v>11.5307</v>
      </c>
      <c r="F34" s="72">
        <v>11.657299999999999</v>
      </c>
      <c r="G34" s="72">
        <v>59.442999999999998</v>
      </c>
      <c r="H34" s="72">
        <v>82.415999999999997</v>
      </c>
      <c r="I34" s="72">
        <v>11.5922</v>
      </c>
      <c r="J34" s="72">
        <v>11.6778</v>
      </c>
      <c r="K34" s="72">
        <v>12.2233</v>
      </c>
      <c r="L34" s="72">
        <v>12.320399999999999</v>
      </c>
      <c r="M34" s="72">
        <v>19.300999999999998</v>
      </c>
      <c r="N34" s="72">
        <v>34.276000000000003</v>
      </c>
      <c r="O34" s="72">
        <v>0</v>
      </c>
      <c r="P34" s="72">
        <v>0</v>
      </c>
      <c r="Q34" s="72">
        <v>45.451999999999998</v>
      </c>
      <c r="R34" s="72">
        <v>48.317</v>
      </c>
      <c r="S34" s="72">
        <v>0</v>
      </c>
      <c r="T34" s="72">
        <v>0</v>
      </c>
      <c r="U34" s="72">
        <v>1090.4412</v>
      </c>
      <c r="V34" s="72">
        <v>1098.6982</v>
      </c>
      <c r="W34" s="72">
        <v>33.159999999999997</v>
      </c>
      <c r="X34" s="72">
        <v>90.846999999999994</v>
      </c>
      <c r="Y34" s="72">
        <v>12.1668</v>
      </c>
      <c r="Z34" s="72">
        <v>12.150600000000001</v>
      </c>
      <c r="AA34" s="72">
        <v>27.481000000000002</v>
      </c>
      <c r="AB34" s="72">
        <v>61.646999999999998</v>
      </c>
      <c r="AC34" s="72">
        <v>1261.5334</v>
      </c>
      <c r="AD34" s="72">
        <v>1903.3127999999999</v>
      </c>
      <c r="AE34" s="72">
        <v>20.608000000000001</v>
      </c>
      <c r="AF34" s="72">
        <v>59.241999999999997</v>
      </c>
      <c r="AG34" s="72">
        <v>23.745000000000001</v>
      </c>
      <c r="AH34" s="72">
        <v>26.553999999999998</v>
      </c>
      <c r="AI34" s="72">
        <v>12.0358</v>
      </c>
      <c r="AJ34" s="72">
        <v>0</v>
      </c>
      <c r="AK34" s="72">
        <v>12.061999999999999</v>
      </c>
      <c r="AL34" s="72">
        <v>24.204000000000001</v>
      </c>
      <c r="AM34" s="72">
        <v>27.844999999999999</v>
      </c>
      <c r="AN34" s="72">
        <v>14.3757</v>
      </c>
      <c r="AO34" s="72">
        <v>15.595000000000001</v>
      </c>
      <c r="AP34" s="72">
        <v>11.613300000000001</v>
      </c>
      <c r="AQ34" s="72">
        <v>12.107200000000001</v>
      </c>
      <c r="AR34" s="72">
        <v>12.941800000000001</v>
      </c>
      <c r="AS34" s="72">
        <v>13.5777</v>
      </c>
      <c r="AT34" s="72">
        <v>19.875</v>
      </c>
      <c r="AU34" s="72">
        <v>36.951000000000001</v>
      </c>
      <c r="AV34" s="72">
        <v>16.139299999999999</v>
      </c>
      <c r="AW34" s="72">
        <v>21.214200000000002</v>
      </c>
      <c r="AX34" s="72">
        <v>23.341799999999999</v>
      </c>
      <c r="AY34" s="72">
        <v>41.294499999999999</v>
      </c>
      <c r="AZ34" s="72">
        <v>10.474600000000001</v>
      </c>
      <c r="BA34" s="72">
        <v>10.4884</v>
      </c>
      <c r="BB34" s="72">
        <v>0</v>
      </c>
      <c r="BC34" s="72">
        <v>0</v>
      </c>
      <c r="BD34" s="72">
        <v>16.260899999999999</v>
      </c>
      <c r="BE34" s="72">
        <v>16.7943</v>
      </c>
      <c r="BF34" s="72">
        <v>10.5219</v>
      </c>
      <c r="BG34" s="72">
        <v>10.652100000000001</v>
      </c>
      <c r="BH34" s="72">
        <v>0</v>
      </c>
      <c r="BI34" s="72">
        <v>0</v>
      </c>
      <c r="BJ34" s="72">
        <v>13.659000000000001</v>
      </c>
      <c r="BK34" s="72">
        <v>14.413</v>
      </c>
      <c r="BL34" s="72">
        <v>15.636799999999999</v>
      </c>
      <c r="BM34" s="72">
        <v>15.9262</v>
      </c>
      <c r="BN34" s="72">
        <v>10.581</v>
      </c>
      <c r="BO34" s="72">
        <v>10.752000000000001</v>
      </c>
      <c r="BP34" s="72">
        <v>0</v>
      </c>
      <c r="BQ34" s="72">
        <v>11.2827</v>
      </c>
      <c r="BR34" s="72">
        <v>11.3155</v>
      </c>
      <c r="BS34" s="72">
        <v>21.013999999999999</v>
      </c>
      <c r="BT34" s="72">
        <v>22.021999999999998</v>
      </c>
      <c r="BU34" s="72">
        <v>0</v>
      </c>
      <c r="BV34" s="72">
        <v>0</v>
      </c>
      <c r="BW34" s="72">
        <v>16.509899999999998</v>
      </c>
      <c r="BX34" s="72">
        <v>16.593499999999999</v>
      </c>
      <c r="BY34" s="72">
        <v>16.229199999999999</v>
      </c>
      <c r="BZ34" s="72">
        <v>16.355799999999999</v>
      </c>
      <c r="CA34" s="72">
        <v>12.310499999999999</v>
      </c>
      <c r="CB34" s="72">
        <v>12.3895</v>
      </c>
      <c r="CC34" s="72">
        <v>12.160600000000001</v>
      </c>
      <c r="CD34" s="72">
        <v>12.235300000000001</v>
      </c>
      <c r="CE34" s="72">
        <v>17.248999999999999</v>
      </c>
      <c r="CF34" s="72">
        <v>17.552</v>
      </c>
      <c r="CG34" s="72">
        <v>13.255000000000001</v>
      </c>
      <c r="CH34" s="72">
        <v>13.336</v>
      </c>
      <c r="CI34" s="72">
        <v>10.3583</v>
      </c>
      <c r="CJ34" s="72">
        <v>10.3743</v>
      </c>
      <c r="CK34" s="72">
        <v>10.0235</v>
      </c>
      <c r="CL34" s="72">
        <v>10.0242</v>
      </c>
    </row>
    <row r="35" spans="1:90" x14ac:dyDescent="0.35">
      <c r="A35" s="43"/>
      <c r="B35" s="71" t="s">
        <v>2953</v>
      </c>
      <c r="C35" s="72">
        <v>0</v>
      </c>
      <c r="D35" s="72">
        <v>0</v>
      </c>
      <c r="E35" s="72">
        <v>0</v>
      </c>
      <c r="F35" s="72">
        <v>0</v>
      </c>
      <c r="G35" s="72">
        <v>0</v>
      </c>
      <c r="H35" s="72">
        <v>0</v>
      </c>
      <c r="I35" s="72">
        <v>10.788399999999999</v>
      </c>
      <c r="J35" s="72">
        <v>10.8698</v>
      </c>
      <c r="K35" s="72">
        <v>0</v>
      </c>
      <c r="L35" s="72">
        <v>0</v>
      </c>
      <c r="M35" s="72">
        <v>0</v>
      </c>
      <c r="N35" s="72">
        <v>0</v>
      </c>
      <c r="O35" s="72">
        <v>0</v>
      </c>
      <c r="P35" s="72">
        <v>0</v>
      </c>
      <c r="Q35" s="72">
        <v>0</v>
      </c>
      <c r="R35" s="72">
        <v>0</v>
      </c>
      <c r="S35" s="72">
        <v>11.928000000000001</v>
      </c>
      <c r="T35" s="72">
        <v>13.468299999999999</v>
      </c>
      <c r="U35" s="72">
        <v>0</v>
      </c>
      <c r="V35" s="72">
        <v>0</v>
      </c>
      <c r="W35" s="72">
        <v>0</v>
      </c>
      <c r="X35" s="72">
        <v>0</v>
      </c>
      <c r="Y35" s="72">
        <v>0</v>
      </c>
      <c r="Z35" s="72">
        <v>0</v>
      </c>
      <c r="AA35" s="72">
        <v>0</v>
      </c>
      <c r="AB35" s="72">
        <v>0</v>
      </c>
      <c r="AC35" s="72">
        <v>0</v>
      </c>
      <c r="AD35" s="72">
        <v>0</v>
      </c>
      <c r="AE35" s="72">
        <v>0</v>
      </c>
      <c r="AF35" s="72">
        <v>0</v>
      </c>
      <c r="AG35" s="72">
        <v>0</v>
      </c>
      <c r="AH35" s="72">
        <v>0</v>
      </c>
      <c r="AI35" s="72">
        <v>0</v>
      </c>
      <c r="AJ35" s="72">
        <v>0</v>
      </c>
      <c r="AK35" s="72">
        <v>0</v>
      </c>
      <c r="AL35" s="72">
        <v>0</v>
      </c>
      <c r="AM35" s="72">
        <v>0</v>
      </c>
      <c r="AN35" s="72">
        <v>0</v>
      </c>
      <c r="AO35" s="72">
        <v>0</v>
      </c>
      <c r="AP35" s="72">
        <v>0</v>
      </c>
      <c r="AQ35" s="72">
        <v>0</v>
      </c>
      <c r="AR35" s="72">
        <v>0</v>
      </c>
      <c r="AS35" s="72">
        <v>0</v>
      </c>
      <c r="AT35" s="72">
        <v>0</v>
      </c>
      <c r="AU35" s="72">
        <v>0</v>
      </c>
      <c r="AV35" s="72">
        <v>0</v>
      </c>
      <c r="AW35" s="72">
        <v>0</v>
      </c>
      <c r="AX35" s="72">
        <v>0</v>
      </c>
      <c r="AY35" s="72">
        <v>0</v>
      </c>
      <c r="AZ35" s="72">
        <v>10.1449</v>
      </c>
      <c r="BA35" s="72">
        <v>10.1455</v>
      </c>
      <c r="BB35" s="72">
        <v>0</v>
      </c>
      <c r="BC35" s="72">
        <v>0</v>
      </c>
      <c r="BD35" s="72">
        <v>0</v>
      </c>
      <c r="BE35" s="72">
        <v>0</v>
      </c>
      <c r="BF35" s="72">
        <v>10.782299999999999</v>
      </c>
      <c r="BG35" s="72">
        <v>10.726000000000001</v>
      </c>
      <c r="BH35" s="72">
        <v>10.540100000000001</v>
      </c>
      <c r="BI35" s="72">
        <v>10.559900000000001</v>
      </c>
      <c r="BJ35" s="72">
        <v>13.032999999999999</v>
      </c>
      <c r="BK35" s="72">
        <v>15.122</v>
      </c>
      <c r="BL35" s="72">
        <v>0</v>
      </c>
      <c r="BM35" s="72">
        <v>0</v>
      </c>
      <c r="BN35" s="72">
        <v>0</v>
      </c>
      <c r="BO35" s="72">
        <v>0</v>
      </c>
      <c r="BP35" s="72">
        <v>0</v>
      </c>
      <c r="BQ35" s="72">
        <v>10.456799999999999</v>
      </c>
      <c r="BR35" s="72">
        <v>11.079499999999999</v>
      </c>
      <c r="BS35" s="72">
        <v>0</v>
      </c>
      <c r="BT35" s="72">
        <v>0</v>
      </c>
      <c r="BU35" s="72">
        <v>0</v>
      </c>
      <c r="BV35" s="72">
        <v>0</v>
      </c>
      <c r="BW35" s="72">
        <v>0</v>
      </c>
      <c r="BX35" s="72">
        <v>0</v>
      </c>
      <c r="BY35" s="72">
        <v>0</v>
      </c>
      <c r="BZ35" s="72">
        <v>0</v>
      </c>
      <c r="CA35" s="72">
        <v>12.3103</v>
      </c>
      <c r="CB35" s="72">
        <v>12.39</v>
      </c>
      <c r="CC35" s="72">
        <v>12.1594</v>
      </c>
      <c r="CD35" s="72">
        <v>0</v>
      </c>
      <c r="CE35" s="72">
        <v>0</v>
      </c>
      <c r="CF35" s="72">
        <v>0</v>
      </c>
      <c r="CG35" s="72">
        <v>0</v>
      </c>
      <c r="CH35" s="72">
        <v>0</v>
      </c>
      <c r="CI35" s="72">
        <v>0</v>
      </c>
      <c r="CJ35" s="72">
        <v>0</v>
      </c>
      <c r="CK35" s="72">
        <v>0</v>
      </c>
      <c r="CL35" s="72">
        <v>0</v>
      </c>
    </row>
    <row r="36" spans="1:90" x14ac:dyDescent="0.35">
      <c r="A36" s="43"/>
      <c r="B36" s="71" t="s">
        <v>2948</v>
      </c>
      <c r="C36" s="72">
        <v>0</v>
      </c>
      <c r="D36" s="72">
        <v>0</v>
      </c>
      <c r="E36" s="72">
        <v>0</v>
      </c>
      <c r="F36" s="72">
        <v>0</v>
      </c>
      <c r="G36" s="72">
        <v>0</v>
      </c>
      <c r="H36" s="72">
        <v>0</v>
      </c>
      <c r="I36" s="72">
        <v>10.243499999999999</v>
      </c>
      <c r="J36" s="72">
        <v>10.245100000000001</v>
      </c>
      <c r="K36" s="72">
        <v>0</v>
      </c>
      <c r="L36" s="72">
        <v>0</v>
      </c>
      <c r="M36" s="72">
        <v>0</v>
      </c>
      <c r="N36" s="72">
        <v>0</v>
      </c>
      <c r="O36" s="72">
        <v>1000.9329</v>
      </c>
      <c r="P36" s="72">
        <v>1000.9329</v>
      </c>
      <c r="Q36" s="72">
        <v>0</v>
      </c>
      <c r="R36" s="72">
        <v>0</v>
      </c>
      <c r="S36" s="72">
        <v>0</v>
      </c>
      <c r="T36" s="72">
        <v>0</v>
      </c>
      <c r="U36" s="72">
        <v>1005.4533</v>
      </c>
      <c r="V36" s="72">
        <v>1005.3946999999999</v>
      </c>
      <c r="W36" s="72">
        <v>0</v>
      </c>
      <c r="X36" s="72">
        <v>0</v>
      </c>
      <c r="Y36" s="72">
        <v>0</v>
      </c>
      <c r="Z36" s="72">
        <v>0</v>
      </c>
      <c r="AA36" s="72">
        <v>0</v>
      </c>
      <c r="AB36" s="72">
        <v>0</v>
      </c>
      <c r="AC36" s="72">
        <v>1065.9808</v>
      </c>
      <c r="AD36" s="72">
        <v>1046.4467999999999</v>
      </c>
      <c r="AE36" s="72">
        <v>0</v>
      </c>
      <c r="AF36" s="72">
        <v>0</v>
      </c>
      <c r="AG36" s="72">
        <v>0</v>
      </c>
      <c r="AH36" s="72">
        <v>0</v>
      </c>
      <c r="AI36" s="72">
        <v>10.1021</v>
      </c>
      <c r="AJ36" s="72">
        <v>0</v>
      </c>
      <c r="AK36" s="72">
        <v>10.152699999999999</v>
      </c>
      <c r="AL36" s="72">
        <v>0</v>
      </c>
      <c r="AM36" s="72">
        <v>0</v>
      </c>
      <c r="AN36" s="72">
        <v>0</v>
      </c>
      <c r="AO36" s="72">
        <v>0</v>
      </c>
      <c r="AP36" s="72">
        <v>0</v>
      </c>
      <c r="AQ36" s="72">
        <v>0</v>
      </c>
      <c r="AR36" s="72">
        <v>0</v>
      </c>
      <c r="AS36" s="72">
        <v>0</v>
      </c>
      <c r="AT36" s="72">
        <v>0</v>
      </c>
      <c r="AU36" s="72">
        <v>0</v>
      </c>
      <c r="AV36" s="72">
        <v>0</v>
      </c>
      <c r="AW36" s="72">
        <v>0</v>
      </c>
      <c r="AX36" s="72">
        <v>0</v>
      </c>
      <c r="AY36" s="72">
        <v>0</v>
      </c>
      <c r="AZ36" s="72">
        <v>10.1442</v>
      </c>
      <c r="BA36" s="72">
        <v>10.1449</v>
      </c>
      <c r="BB36" s="72">
        <v>0</v>
      </c>
      <c r="BC36" s="72">
        <v>0</v>
      </c>
      <c r="BD36" s="72">
        <v>0</v>
      </c>
      <c r="BE36" s="72">
        <v>0</v>
      </c>
      <c r="BF36" s="72">
        <v>0</v>
      </c>
      <c r="BG36" s="72">
        <v>0</v>
      </c>
      <c r="BH36" s="72">
        <v>10.1806</v>
      </c>
      <c r="BI36" s="72">
        <v>10.1266</v>
      </c>
      <c r="BJ36" s="72">
        <v>0</v>
      </c>
      <c r="BK36" s="72">
        <v>0</v>
      </c>
      <c r="BL36" s="72">
        <v>0</v>
      </c>
      <c r="BM36" s="72">
        <v>0</v>
      </c>
      <c r="BN36" s="72">
        <v>0</v>
      </c>
      <c r="BO36" s="72">
        <v>0</v>
      </c>
      <c r="BP36" s="72">
        <v>1000</v>
      </c>
      <c r="BQ36" s="72">
        <v>0</v>
      </c>
      <c r="BR36" s="72">
        <v>0</v>
      </c>
      <c r="BS36" s="72">
        <v>0</v>
      </c>
      <c r="BT36" s="72">
        <v>0</v>
      </c>
      <c r="BU36" s="72">
        <v>1000</v>
      </c>
      <c r="BV36" s="72">
        <v>1000</v>
      </c>
      <c r="BW36" s="72">
        <v>0</v>
      </c>
      <c r="BX36" s="72">
        <v>0</v>
      </c>
      <c r="BY36" s="72">
        <v>0</v>
      </c>
      <c r="BZ36" s="72">
        <v>0</v>
      </c>
      <c r="CA36" s="72">
        <v>0</v>
      </c>
      <c r="CB36" s="72">
        <v>0</v>
      </c>
      <c r="CC36" s="72">
        <v>0</v>
      </c>
      <c r="CD36" s="72">
        <v>0</v>
      </c>
      <c r="CE36" s="72">
        <v>0</v>
      </c>
      <c r="CF36" s="72">
        <v>0</v>
      </c>
      <c r="CG36" s="72">
        <v>0</v>
      </c>
      <c r="CH36" s="72">
        <v>0</v>
      </c>
      <c r="CI36" s="72">
        <v>0</v>
      </c>
      <c r="CJ36" s="72">
        <v>0</v>
      </c>
      <c r="CK36" s="72">
        <v>0</v>
      </c>
      <c r="CL36" s="72">
        <v>0</v>
      </c>
    </row>
    <row r="37" spans="1:90" x14ac:dyDescent="0.35">
      <c r="A37" s="43"/>
      <c r="B37" s="71" t="s">
        <v>2949</v>
      </c>
      <c r="C37" s="72">
        <v>0</v>
      </c>
      <c r="D37" s="72">
        <v>0</v>
      </c>
      <c r="E37" s="72">
        <v>0</v>
      </c>
      <c r="F37" s="72">
        <v>0</v>
      </c>
      <c r="G37" s="72">
        <v>0</v>
      </c>
      <c r="H37" s="72">
        <v>0</v>
      </c>
      <c r="I37" s="72">
        <v>10.244</v>
      </c>
      <c r="J37" s="72">
        <v>10.245699999999999</v>
      </c>
      <c r="K37" s="72">
        <v>0</v>
      </c>
      <c r="L37" s="72">
        <v>0</v>
      </c>
      <c r="M37" s="72">
        <v>0</v>
      </c>
      <c r="N37" s="72">
        <v>0</v>
      </c>
      <c r="O37" s="72">
        <v>1000.8958</v>
      </c>
      <c r="P37" s="72">
        <v>1000.8958</v>
      </c>
      <c r="Q37" s="72">
        <v>0</v>
      </c>
      <c r="R37" s="72">
        <v>0</v>
      </c>
      <c r="S37" s="72">
        <v>0</v>
      </c>
      <c r="T37" s="72">
        <v>0</v>
      </c>
      <c r="U37" s="72">
        <v>1005.0453</v>
      </c>
      <c r="V37" s="72">
        <v>1005.046</v>
      </c>
      <c r="W37" s="72">
        <v>0</v>
      </c>
      <c r="X37" s="72">
        <v>0</v>
      </c>
      <c r="Y37" s="72">
        <v>10.1752</v>
      </c>
      <c r="Z37" s="72">
        <v>10.176399999999999</v>
      </c>
      <c r="AA37" s="72">
        <v>0</v>
      </c>
      <c r="AB37" s="72">
        <v>0</v>
      </c>
      <c r="AC37" s="72">
        <v>1052.7234000000001</v>
      </c>
      <c r="AD37" s="72">
        <v>1052.8463999999999</v>
      </c>
      <c r="AE37" s="72">
        <v>0</v>
      </c>
      <c r="AF37" s="72">
        <v>0</v>
      </c>
      <c r="AG37" s="72">
        <v>0</v>
      </c>
      <c r="AH37" s="72">
        <v>0</v>
      </c>
      <c r="AI37" s="72">
        <v>0</v>
      </c>
      <c r="AJ37" s="72">
        <v>0</v>
      </c>
      <c r="AK37" s="72">
        <v>0</v>
      </c>
      <c r="AL37" s="72">
        <v>0</v>
      </c>
      <c r="AM37" s="72">
        <v>0</v>
      </c>
      <c r="AN37" s="72">
        <v>0</v>
      </c>
      <c r="AO37" s="72">
        <v>0</v>
      </c>
      <c r="AP37" s="72">
        <v>0</v>
      </c>
      <c r="AQ37" s="72">
        <v>0</v>
      </c>
      <c r="AR37" s="72">
        <v>0</v>
      </c>
      <c r="AS37" s="72">
        <v>0</v>
      </c>
      <c r="AT37" s="72">
        <v>0</v>
      </c>
      <c r="AU37" s="72">
        <v>0</v>
      </c>
      <c r="AV37" s="72">
        <v>0</v>
      </c>
      <c r="AW37" s="72">
        <v>0</v>
      </c>
      <c r="AX37" s="72">
        <v>0</v>
      </c>
      <c r="AY37" s="72">
        <v>0</v>
      </c>
      <c r="AZ37" s="72">
        <v>10.144399999999999</v>
      </c>
      <c r="BA37" s="72">
        <v>10.1449</v>
      </c>
      <c r="BB37" s="72">
        <v>0</v>
      </c>
      <c r="BC37" s="72">
        <v>0</v>
      </c>
      <c r="BD37" s="72">
        <v>0</v>
      </c>
      <c r="BE37" s="72">
        <v>0</v>
      </c>
      <c r="BF37" s="72">
        <v>0</v>
      </c>
      <c r="BG37" s="72">
        <v>0</v>
      </c>
      <c r="BH37" s="72">
        <v>10.126099999999999</v>
      </c>
      <c r="BI37" s="72">
        <v>10.1267</v>
      </c>
      <c r="BJ37" s="72">
        <v>0</v>
      </c>
      <c r="BK37" s="72">
        <v>0</v>
      </c>
      <c r="BL37" s="72">
        <v>0</v>
      </c>
      <c r="BM37" s="72">
        <v>0</v>
      </c>
      <c r="BN37" s="72">
        <v>0</v>
      </c>
      <c r="BO37" s="72">
        <v>0</v>
      </c>
      <c r="BP37" s="72">
        <v>0</v>
      </c>
      <c r="BQ37" s="72">
        <v>0</v>
      </c>
      <c r="BR37" s="72">
        <v>0</v>
      </c>
      <c r="BS37" s="72">
        <v>0</v>
      </c>
      <c r="BT37" s="72">
        <v>0</v>
      </c>
      <c r="BU37" s="72">
        <v>1000</v>
      </c>
      <c r="BV37" s="72">
        <v>1000</v>
      </c>
      <c r="BW37" s="72">
        <v>0</v>
      </c>
      <c r="BX37" s="72">
        <v>0</v>
      </c>
      <c r="BY37" s="72">
        <v>0</v>
      </c>
      <c r="BZ37" s="72">
        <v>0</v>
      </c>
      <c r="CA37" s="72">
        <v>0</v>
      </c>
      <c r="CB37" s="72">
        <v>0</v>
      </c>
      <c r="CC37" s="72">
        <v>0</v>
      </c>
      <c r="CD37" s="72">
        <v>0</v>
      </c>
      <c r="CE37" s="72">
        <v>0</v>
      </c>
      <c r="CF37" s="72">
        <v>0</v>
      </c>
      <c r="CG37" s="72">
        <v>0</v>
      </c>
      <c r="CH37" s="72">
        <v>0</v>
      </c>
      <c r="CI37" s="72">
        <v>0</v>
      </c>
      <c r="CJ37" s="72">
        <v>0</v>
      </c>
      <c r="CK37" s="72">
        <v>0</v>
      </c>
      <c r="CL37" s="72">
        <v>0</v>
      </c>
    </row>
    <row r="38" spans="1:90" x14ac:dyDescent="0.35">
      <c r="A38" s="43"/>
      <c r="B38" s="71" t="s">
        <v>2952</v>
      </c>
      <c r="C38" s="72">
        <v>0</v>
      </c>
      <c r="D38" s="72">
        <v>0</v>
      </c>
      <c r="E38" s="72">
        <v>11.027799999999999</v>
      </c>
      <c r="F38" s="72">
        <v>11.119400000000001</v>
      </c>
      <c r="G38" s="72">
        <v>0</v>
      </c>
      <c r="H38" s="72">
        <v>0</v>
      </c>
      <c r="I38" s="72">
        <v>10.569699999999999</v>
      </c>
      <c r="J38" s="72">
        <v>10.616199999999999</v>
      </c>
      <c r="K38" s="72">
        <v>10.711600000000001</v>
      </c>
      <c r="L38" s="72">
        <v>10.757</v>
      </c>
      <c r="M38" s="72">
        <v>0</v>
      </c>
      <c r="N38" s="72">
        <v>0</v>
      </c>
      <c r="O38" s="72">
        <v>0</v>
      </c>
      <c r="P38" s="72">
        <v>0</v>
      </c>
      <c r="Q38" s="72">
        <v>0</v>
      </c>
      <c r="R38" s="72">
        <v>0</v>
      </c>
      <c r="S38" s="72">
        <v>11.6319</v>
      </c>
      <c r="T38" s="72">
        <v>13.5289</v>
      </c>
      <c r="U38" s="72">
        <v>1056.6646000000001</v>
      </c>
      <c r="V38" s="72">
        <v>1061.7720999999999</v>
      </c>
      <c r="W38" s="72">
        <v>0</v>
      </c>
      <c r="X38" s="72">
        <v>0</v>
      </c>
      <c r="Y38" s="72">
        <v>11.4054</v>
      </c>
      <c r="Z38" s="72">
        <v>11.4824</v>
      </c>
      <c r="AA38" s="72">
        <v>0</v>
      </c>
      <c r="AB38" s="72">
        <v>0</v>
      </c>
      <c r="AC38" s="72">
        <v>1058.3339000000001</v>
      </c>
      <c r="AD38" s="72">
        <v>1065.1460999999999</v>
      </c>
      <c r="AE38" s="72">
        <v>0</v>
      </c>
      <c r="AF38" s="72">
        <v>0</v>
      </c>
      <c r="AG38" s="72">
        <v>0</v>
      </c>
      <c r="AH38" s="72">
        <v>0</v>
      </c>
      <c r="AI38" s="72">
        <v>10.7662</v>
      </c>
      <c r="AJ38" s="72">
        <v>0</v>
      </c>
      <c r="AK38" s="72">
        <v>10.7904</v>
      </c>
      <c r="AL38" s="72">
        <v>0</v>
      </c>
      <c r="AM38" s="72">
        <v>0</v>
      </c>
      <c r="AN38" s="72">
        <v>0</v>
      </c>
      <c r="AO38" s="72">
        <v>0</v>
      </c>
      <c r="AP38" s="72">
        <v>0</v>
      </c>
      <c r="AQ38" s="72">
        <v>0</v>
      </c>
      <c r="AR38" s="72">
        <v>0</v>
      </c>
      <c r="AS38" s="72">
        <v>0</v>
      </c>
      <c r="AT38" s="72">
        <v>0</v>
      </c>
      <c r="AU38" s="72">
        <v>0</v>
      </c>
      <c r="AV38" s="72">
        <v>0</v>
      </c>
      <c r="AW38" s="72">
        <v>0</v>
      </c>
      <c r="AX38" s="72">
        <v>0</v>
      </c>
      <c r="AY38" s="72">
        <v>0</v>
      </c>
      <c r="AZ38" s="72">
        <v>10.169499999999999</v>
      </c>
      <c r="BA38" s="72">
        <v>10.173400000000001</v>
      </c>
      <c r="BB38" s="72">
        <v>12.342000000000001</v>
      </c>
      <c r="BC38" s="72">
        <v>13.57</v>
      </c>
      <c r="BD38" s="72">
        <v>0</v>
      </c>
      <c r="BE38" s="72">
        <v>0</v>
      </c>
      <c r="BF38" s="72">
        <v>10.5373</v>
      </c>
      <c r="BG38" s="72">
        <v>10.379300000000001</v>
      </c>
      <c r="BH38" s="72">
        <v>10.4429</v>
      </c>
      <c r="BI38" s="72">
        <v>11.5581</v>
      </c>
      <c r="BJ38" s="72">
        <v>13.089</v>
      </c>
      <c r="BK38" s="72">
        <v>15.24</v>
      </c>
      <c r="BL38" s="72">
        <v>0</v>
      </c>
      <c r="BM38" s="72">
        <v>0</v>
      </c>
      <c r="BN38" s="72">
        <v>10.612</v>
      </c>
      <c r="BO38" s="72">
        <v>11.073</v>
      </c>
      <c r="BP38" s="72">
        <v>0</v>
      </c>
      <c r="BQ38" s="72">
        <v>10.408899999999999</v>
      </c>
      <c r="BR38" s="72">
        <v>10.425599999999999</v>
      </c>
      <c r="BS38" s="72">
        <v>0</v>
      </c>
      <c r="BT38" s="72">
        <v>0</v>
      </c>
      <c r="BU38" s="72">
        <v>0</v>
      </c>
      <c r="BV38" s="72">
        <v>0</v>
      </c>
      <c r="BW38" s="72">
        <v>0</v>
      </c>
      <c r="BX38" s="72">
        <v>0</v>
      </c>
      <c r="BY38" s="72">
        <v>0</v>
      </c>
      <c r="BZ38" s="72">
        <v>0</v>
      </c>
      <c r="CA38" s="72">
        <v>0</v>
      </c>
      <c r="CB38" s="72">
        <v>0</v>
      </c>
      <c r="CC38" s="72">
        <v>0</v>
      </c>
      <c r="CD38" s="72">
        <v>0</v>
      </c>
      <c r="CE38" s="72">
        <v>0</v>
      </c>
      <c r="CF38" s="72">
        <v>0</v>
      </c>
      <c r="CG38" s="72">
        <v>0</v>
      </c>
      <c r="CH38" s="72">
        <v>0</v>
      </c>
      <c r="CI38" s="72">
        <v>0</v>
      </c>
      <c r="CJ38" s="72">
        <v>0</v>
      </c>
      <c r="CK38" s="72">
        <v>0</v>
      </c>
      <c r="CL38" s="72">
        <v>0</v>
      </c>
    </row>
    <row r="39" spans="1:90" x14ac:dyDescent="0.35">
      <c r="A39" s="42"/>
      <c r="B39" s="42" t="s">
        <v>68</v>
      </c>
      <c r="C39" s="72">
        <v>0</v>
      </c>
      <c r="D39" s="72">
        <v>0</v>
      </c>
      <c r="E39" s="72">
        <v>0</v>
      </c>
      <c r="F39" s="72">
        <v>0</v>
      </c>
      <c r="G39" s="72">
        <v>0</v>
      </c>
      <c r="H39" s="72">
        <v>0</v>
      </c>
      <c r="I39" s="72">
        <v>0</v>
      </c>
      <c r="J39" s="72">
        <v>0</v>
      </c>
      <c r="K39" s="72">
        <v>0</v>
      </c>
      <c r="L39" s="72">
        <v>0</v>
      </c>
      <c r="M39" s="72">
        <v>0</v>
      </c>
      <c r="N39" s="72">
        <v>0</v>
      </c>
      <c r="O39" s="72">
        <v>0</v>
      </c>
      <c r="P39" s="72">
        <v>0</v>
      </c>
      <c r="Q39" s="72">
        <v>0</v>
      </c>
      <c r="R39" s="72">
        <v>0</v>
      </c>
      <c r="S39" s="72">
        <v>0</v>
      </c>
      <c r="T39" s="72">
        <v>0</v>
      </c>
      <c r="U39" s="72">
        <v>0</v>
      </c>
      <c r="V39" s="72">
        <v>0</v>
      </c>
      <c r="W39" s="72">
        <v>0</v>
      </c>
      <c r="X39" s="72">
        <v>0</v>
      </c>
      <c r="Y39" s="72">
        <v>0</v>
      </c>
      <c r="Z39" s="72">
        <v>0</v>
      </c>
      <c r="AA39" s="72">
        <v>0</v>
      </c>
      <c r="AB39" s="72">
        <v>0</v>
      </c>
      <c r="AC39" s="72">
        <v>0</v>
      </c>
      <c r="AD39" s="72">
        <v>0</v>
      </c>
      <c r="AE39" s="72">
        <v>0</v>
      </c>
      <c r="AF39" s="72">
        <v>0</v>
      </c>
      <c r="AG39" s="72">
        <v>0</v>
      </c>
      <c r="AH39" s="72">
        <v>0</v>
      </c>
      <c r="AI39" s="72">
        <v>0</v>
      </c>
      <c r="AJ39" s="72">
        <v>14.0586</v>
      </c>
      <c r="AK39" s="72">
        <v>0</v>
      </c>
      <c r="AL39" s="72">
        <v>0</v>
      </c>
      <c r="AM39" s="72">
        <v>0</v>
      </c>
      <c r="AN39" s="72">
        <v>0</v>
      </c>
      <c r="AO39" s="72">
        <v>0</v>
      </c>
      <c r="AP39" s="72">
        <v>0</v>
      </c>
      <c r="AQ39" s="72">
        <v>0</v>
      </c>
      <c r="AR39" s="72">
        <v>0</v>
      </c>
      <c r="AS39" s="72">
        <v>0</v>
      </c>
      <c r="AT39" s="72">
        <v>0</v>
      </c>
      <c r="AU39" s="72">
        <v>0</v>
      </c>
      <c r="AV39" s="72">
        <v>0</v>
      </c>
      <c r="AW39" s="72">
        <v>0</v>
      </c>
      <c r="AX39" s="72">
        <v>0</v>
      </c>
      <c r="AY39" s="72">
        <v>0</v>
      </c>
      <c r="AZ39" s="72">
        <v>0</v>
      </c>
      <c r="BA39" s="72">
        <v>0</v>
      </c>
      <c r="BB39" s="72">
        <v>0</v>
      </c>
      <c r="BC39" s="72">
        <v>0</v>
      </c>
      <c r="BD39" s="72">
        <v>0</v>
      </c>
      <c r="BE39" s="72">
        <v>0</v>
      </c>
      <c r="BF39" s="72">
        <v>0</v>
      </c>
      <c r="BG39" s="72">
        <v>0</v>
      </c>
      <c r="BH39" s="72">
        <v>0</v>
      </c>
      <c r="BI39" s="72">
        <v>0</v>
      </c>
      <c r="BJ39" s="72">
        <v>0</v>
      </c>
      <c r="BK39" s="72">
        <v>0</v>
      </c>
      <c r="BL39" s="72">
        <v>0</v>
      </c>
      <c r="BM39" s="72">
        <v>0</v>
      </c>
      <c r="BN39" s="72">
        <v>0</v>
      </c>
      <c r="BO39" s="72">
        <v>0</v>
      </c>
      <c r="BP39" s="72">
        <v>0</v>
      </c>
      <c r="BQ39" s="72">
        <v>0</v>
      </c>
      <c r="BR39" s="72">
        <v>0</v>
      </c>
      <c r="BS39" s="72">
        <v>0</v>
      </c>
      <c r="BT39" s="72">
        <v>0</v>
      </c>
      <c r="BU39" s="72">
        <v>0</v>
      </c>
      <c r="BV39" s="72">
        <v>0</v>
      </c>
      <c r="BW39" s="72">
        <v>0</v>
      </c>
      <c r="BX39" s="72">
        <v>0</v>
      </c>
      <c r="BY39" s="72">
        <v>0</v>
      </c>
      <c r="BZ39" s="72">
        <v>0</v>
      </c>
      <c r="CA39" s="72">
        <v>0</v>
      </c>
      <c r="CB39" s="72">
        <v>0</v>
      </c>
      <c r="CC39" s="72">
        <v>0</v>
      </c>
      <c r="CD39" s="72">
        <v>0</v>
      </c>
      <c r="CE39" s="72">
        <v>0</v>
      </c>
      <c r="CF39" s="72">
        <v>0</v>
      </c>
      <c r="CG39" s="72">
        <v>0</v>
      </c>
      <c r="CH39" s="72">
        <v>0</v>
      </c>
      <c r="CI39" s="72">
        <v>0</v>
      </c>
      <c r="CJ39" s="72">
        <v>0</v>
      </c>
      <c r="CK39" s="72">
        <v>0</v>
      </c>
      <c r="CL39" s="72">
        <v>0</v>
      </c>
    </row>
    <row r="40" spans="1:90" x14ac:dyDescent="0.35">
      <c r="A40" s="42"/>
      <c r="B40" s="42" t="s">
        <v>69</v>
      </c>
      <c r="C40" s="72">
        <v>0</v>
      </c>
      <c r="D40" s="72">
        <v>0</v>
      </c>
      <c r="E40" s="72">
        <v>0</v>
      </c>
      <c r="F40" s="72">
        <v>0</v>
      </c>
      <c r="G40" s="72">
        <v>0</v>
      </c>
      <c r="H40" s="72">
        <v>0</v>
      </c>
      <c r="I40" s="72">
        <v>0</v>
      </c>
      <c r="J40" s="72">
        <v>0</v>
      </c>
      <c r="K40" s="72">
        <v>0</v>
      </c>
      <c r="L40" s="72">
        <v>0</v>
      </c>
      <c r="M40" s="72">
        <v>0</v>
      </c>
      <c r="N40" s="72">
        <v>0</v>
      </c>
      <c r="O40" s="72">
        <v>0</v>
      </c>
      <c r="P40" s="72">
        <v>0</v>
      </c>
      <c r="Q40" s="72">
        <v>0</v>
      </c>
      <c r="R40" s="72">
        <v>0</v>
      </c>
      <c r="S40" s="72">
        <v>0</v>
      </c>
      <c r="T40" s="72">
        <v>0</v>
      </c>
      <c r="U40" s="72">
        <v>0</v>
      </c>
      <c r="V40" s="72">
        <v>0</v>
      </c>
      <c r="W40" s="72">
        <v>0</v>
      </c>
      <c r="X40" s="72">
        <v>0</v>
      </c>
      <c r="Y40" s="72">
        <v>0</v>
      </c>
      <c r="Z40" s="72">
        <v>0</v>
      </c>
      <c r="AA40" s="72">
        <v>0</v>
      </c>
      <c r="AB40" s="72">
        <v>0</v>
      </c>
      <c r="AC40" s="72">
        <v>0</v>
      </c>
      <c r="AD40" s="72">
        <v>0</v>
      </c>
      <c r="AE40" s="72">
        <v>0</v>
      </c>
      <c r="AF40" s="72">
        <v>0</v>
      </c>
      <c r="AG40" s="72">
        <v>0</v>
      </c>
      <c r="AH40" s="72">
        <v>0</v>
      </c>
      <c r="AI40" s="72">
        <v>0</v>
      </c>
      <c r="AJ40" s="72">
        <v>10</v>
      </c>
      <c r="AK40" s="72">
        <v>0</v>
      </c>
      <c r="AL40" s="72">
        <v>0</v>
      </c>
      <c r="AM40" s="72">
        <v>0</v>
      </c>
      <c r="AN40" s="72">
        <v>0</v>
      </c>
      <c r="AO40" s="72">
        <v>0</v>
      </c>
      <c r="AP40" s="72">
        <v>0</v>
      </c>
      <c r="AQ40" s="72">
        <v>0</v>
      </c>
      <c r="AR40" s="72">
        <v>0</v>
      </c>
      <c r="AS40" s="72">
        <v>0</v>
      </c>
      <c r="AT40" s="72">
        <v>0</v>
      </c>
      <c r="AU40" s="72">
        <v>0</v>
      </c>
      <c r="AV40" s="72">
        <v>0</v>
      </c>
      <c r="AW40" s="72">
        <v>0</v>
      </c>
      <c r="AX40" s="72">
        <v>0</v>
      </c>
      <c r="AY40" s="72">
        <v>0</v>
      </c>
      <c r="AZ40" s="72">
        <v>0</v>
      </c>
      <c r="BA40" s="72">
        <v>0</v>
      </c>
      <c r="BB40" s="72">
        <v>0</v>
      </c>
      <c r="BC40" s="72">
        <v>0</v>
      </c>
      <c r="BD40" s="72">
        <v>0</v>
      </c>
      <c r="BE40" s="72">
        <v>0</v>
      </c>
      <c r="BF40" s="72">
        <v>0</v>
      </c>
      <c r="BG40" s="72">
        <v>0</v>
      </c>
      <c r="BH40" s="72">
        <v>0</v>
      </c>
      <c r="BI40" s="72">
        <v>0</v>
      </c>
      <c r="BJ40" s="72">
        <v>0</v>
      </c>
      <c r="BK40" s="72">
        <v>0</v>
      </c>
      <c r="BL40" s="72">
        <v>0</v>
      </c>
      <c r="BM40" s="72">
        <v>0</v>
      </c>
      <c r="BN40" s="72">
        <v>0</v>
      </c>
      <c r="BO40" s="72">
        <v>0</v>
      </c>
      <c r="BP40" s="72">
        <v>0</v>
      </c>
      <c r="BQ40" s="72">
        <v>0</v>
      </c>
      <c r="BR40" s="72">
        <v>0</v>
      </c>
      <c r="BS40" s="72">
        <v>0</v>
      </c>
      <c r="BT40" s="72">
        <v>0</v>
      </c>
      <c r="BU40" s="72">
        <v>0</v>
      </c>
      <c r="BV40" s="72">
        <v>0</v>
      </c>
      <c r="BW40" s="72">
        <v>0</v>
      </c>
      <c r="BX40" s="72">
        <v>0</v>
      </c>
      <c r="BY40" s="72">
        <v>0</v>
      </c>
      <c r="BZ40" s="72">
        <v>0</v>
      </c>
      <c r="CA40" s="72">
        <v>0</v>
      </c>
      <c r="CB40" s="72">
        <v>0</v>
      </c>
      <c r="CC40" s="72">
        <v>0</v>
      </c>
      <c r="CD40" s="72">
        <v>0</v>
      </c>
      <c r="CE40" s="72">
        <v>0</v>
      </c>
      <c r="CF40" s="72">
        <v>0</v>
      </c>
      <c r="CG40" s="72">
        <v>0</v>
      </c>
      <c r="CH40" s="72">
        <v>0</v>
      </c>
      <c r="CI40" s="72">
        <v>0</v>
      </c>
      <c r="CJ40" s="72">
        <v>0</v>
      </c>
      <c r="CK40" s="72">
        <v>0</v>
      </c>
      <c r="CL40" s="72">
        <v>0</v>
      </c>
    </row>
    <row r="41" spans="1:90" x14ac:dyDescent="0.35">
      <c r="A41" s="42"/>
      <c r="B41" s="42" t="s">
        <v>70</v>
      </c>
      <c r="C41" s="72">
        <v>0</v>
      </c>
      <c r="D41" s="72">
        <v>0</v>
      </c>
      <c r="E41" s="72">
        <v>0</v>
      </c>
      <c r="F41" s="72">
        <v>0</v>
      </c>
      <c r="G41" s="72">
        <v>0</v>
      </c>
      <c r="H41" s="72">
        <v>0</v>
      </c>
      <c r="I41" s="72">
        <v>0</v>
      </c>
      <c r="J41" s="72">
        <v>0</v>
      </c>
      <c r="K41" s="72">
        <v>0</v>
      </c>
      <c r="L41" s="72">
        <v>0</v>
      </c>
      <c r="M41" s="72">
        <v>0</v>
      </c>
      <c r="N41" s="72">
        <v>0</v>
      </c>
      <c r="O41" s="72">
        <v>0</v>
      </c>
      <c r="P41" s="72">
        <v>0</v>
      </c>
      <c r="Q41" s="72">
        <v>0</v>
      </c>
      <c r="R41" s="72">
        <v>0</v>
      </c>
      <c r="S41" s="72">
        <v>0</v>
      </c>
      <c r="T41" s="72">
        <v>0</v>
      </c>
      <c r="U41" s="72">
        <v>0</v>
      </c>
      <c r="V41" s="72">
        <v>0</v>
      </c>
      <c r="W41" s="72">
        <v>0</v>
      </c>
      <c r="X41" s="72">
        <v>0</v>
      </c>
      <c r="Y41" s="72">
        <v>0</v>
      </c>
      <c r="Z41" s="72">
        <v>0</v>
      </c>
      <c r="AA41" s="72">
        <v>0</v>
      </c>
      <c r="AB41" s="72">
        <v>0</v>
      </c>
      <c r="AC41" s="72">
        <v>0</v>
      </c>
      <c r="AD41" s="72">
        <v>0</v>
      </c>
      <c r="AE41" s="72">
        <v>0</v>
      </c>
      <c r="AF41" s="72">
        <v>0</v>
      </c>
      <c r="AG41" s="72">
        <v>0</v>
      </c>
      <c r="AH41" s="72">
        <v>0</v>
      </c>
      <c r="AI41" s="72">
        <v>0</v>
      </c>
      <c r="AJ41" s="72">
        <v>14.0585</v>
      </c>
      <c r="AK41" s="72">
        <v>0</v>
      </c>
      <c r="AL41" s="72">
        <v>0</v>
      </c>
      <c r="AM41" s="72">
        <v>0</v>
      </c>
      <c r="AN41" s="72">
        <v>0</v>
      </c>
      <c r="AO41" s="72">
        <v>0</v>
      </c>
      <c r="AP41" s="72">
        <v>0</v>
      </c>
      <c r="AQ41" s="72">
        <v>0</v>
      </c>
      <c r="AR41" s="72">
        <v>0</v>
      </c>
      <c r="AS41" s="72">
        <v>0</v>
      </c>
      <c r="AT41" s="72">
        <v>0</v>
      </c>
      <c r="AU41" s="72">
        <v>0</v>
      </c>
      <c r="AV41" s="72">
        <v>0</v>
      </c>
      <c r="AW41" s="72">
        <v>0</v>
      </c>
      <c r="AX41" s="72">
        <v>0</v>
      </c>
      <c r="AY41" s="72">
        <v>0</v>
      </c>
      <c r="AZ41" s="72">
        <v>0</v>
      </c>
      <c r="BA41" s="72">
        <v>0</v>
      </c>
      <c r="BB41" s="72">
        <v>0</v>
      </c>
      <c r="BC41" s="72">
        <v>0</v>
      </c>
      <c r="BD41" s="72">
        <v>0</v>
      </c>
      <c r="BE41" s="72">
        <v>0</v>
      </c>
      <c r="BF41" s="72">
        <v>0</v>
      </c>
      <c r="BG41" s="72">
        <v>0</v>
      </c>
      <c r="BH41" s="72">
        <v>0</v>
      </c>
      <c r="BI41" s="72">
        <v>0</v>
      </c>
      <c r="BJ41" s="72">
        <v>0</v>
      </c>
      <c r="BK41" s="72">
        <v>0</v>
      </c>
      <c r="BL41" s="72">
        <v>0</v>
      </c>
      <c r="BM41" s="72">
        <v>0</v>
      </c>
      <c r="BN41" s="72">
        <v>0</v>
      </c>
      <c r="BO41" s="72">
        <v>0</v>
      </c>
      <c r="BP41" s="72">
        <v>0</v>
      </c>
      <c r="BQ41" s="72">
        <v>0</v>
      </c>
      <c r="BR41" s="72">
        <v>0</v>
      </c>
      <c r="BS41" s="72">
        <v>0</v>
      </c>
      <c r="BT41" s="72">
        <v>0</v>
      </c>
      <c r="BU41" s="72">
        <v>0</v>
      </c>
      <c r="BV41" s="72">
        <v>0</v>
      </c>
      <c r="BW41" s="72">
        <v>0</v>
      </c>
      <c r="BX41" s="72">
        <v>0</v>
      </c>
      <c r="BY41" s="72">
        <v>0</v>
      </c>
      <c r="BZ41" s="72">
        <v>0</v>
      </c>
      <c r="CA41" s="72">
        <v>0</v>
      </c>
      <c r="CB41" s="72">
        <v>0</v>
      </c>
      <c r="CC41" s="72">
        <v>0</v>
      </c>
      <c r="CD41" s="72">
        <v>0</v>
      </c>
      <c r="CE41" s="72">
        <v>0</v>
      </c>
      <c r="CF41" s="72">
        <v>0</v>
      </c>
      <c r="CG41" s="72">
        <v>0</v>
      </c>
      <c r="CH41" s="72">
        <v>0</v>
      </c>
      <c r="CI41" s="72">
        <v>0</v>
      </c>
      <c r="CJ41" s="72">
        <v>0</v>
      </c>
      <c r="CK41" s="72">
        <v>0</v>
      </c>
      <c r="CL41" s="72">
        <v>0</v>
      </c>
    </row>
    <row r="42" spans="1:90" x14ac:dyDescent="0.35">
      <c r="A42" s="42"/>
      <c r="B42" s="42" t="s">
        <v>71</v>
      </c>
      <c r="C42" s="72">
        <v>0</v>
      </c>
      <c r="D42" s="72">
        <v>0</v>
      </c>
      <c r="E42" s="72">
        <v>0</v>
      </c>
      <c r="F42" s="72">
        <v>0</v>
      </c>
      <c r="G42" s="72">
        <v>0</v>
      </c>
      <c r="H42" s="72">
        <v>0</v>
      </c>
      <c r="I42" s="72">
        <v>0</v>
      </c>
      <c r="J42" s="72">
        <v>0</v>
      </c>
      <c r="K42" s="72">
        <v>0</v>
      </c>
      <c r="L42" s="72">
        <v>0</v>
      </c>
      <c r="M42" s="72">
        <v>0</v>
      </c>
      <c r="N42" s="72">
        <v>0</v>
      </c>
      <c r="O42" s="72">
        <v>0</v>
      </c>
      <c r="P42" s="72">
        <v>0</v>
      </c>
      <c r="Q42" s="72">
        <v>0</v>
      </c>
      <c r="R42" s="72">
        <v>0</v>
      </c>
      <c r="S42" s="72">
        <v>0</v>
      </c>
      <c r="T42" s="72">
        <v>0</v>
      </c>
      <c r="U42" s="72">
        <v>0</v>
      </c>
      <c r="V42" s="72">
        <v>0</v>
      </c>
      <c r="W42" s="72">
        <v>0</v>
      </c>
      <c r="X42" s="72">
        <v>0</v>
      </c>
      <c r="Y42" s="72">
        <v>0</v>
      </c>
      <c r="Z42" s="72">
        <v>0</v>
      </c>
      <c r="AA42" s="72">
        <v>0</v>
      </c>
      <c r="AB42" s="72">
        <v>0</v>
      </c>
      <c r="AC42" s="72">
        <v>0</v>
      </c>
      <c r="AD42" s="72">
        <v>0</v>
      </c>
      <c r="AE42" s="72">
        <v>0</v>
      </c>
      <c r="AF42" s="72">
        <v>0</v>
      </c>
      <c r="AG42" s="72">
        <v>0</v>
      </c>
      <c r="AH42" s="72">
        <v>0</v>
      </c>
      <c r="AI42" s="72">
        <v>0</v>
      </c>
      <c r="AJ42" s="72">
        <v>10</v>
      </c>
      <c r="AK42" s="72">
        <v>0</v>
      </c>
      <c r="AL42" s="72">
        <v>0</v>
      </c>
      <c r="AM42" s="72">
        <v>0</v>
      </c>
      <c r="AN42" s="72">
        <v>0</v>
      </c>
      <c r="AO42" s="72">
        <v>0</v>
      </c>
      <c r="AP42" s="72">
        <v>0</v>
      </c>
      <c r="AQ42" s="72">
        <v>0</v>
      </c>
      <c r="AR42" s="72">
        <v>0</v>
      </c>
      <c r="AS42" s="72">
        <v>0</v>
      </c>
      <c r="AT42" s="72">
        <v>0</v>
      </c>
      <c r="AU42" s="72">
        <v>0</v>
      </c>
      <c r="AV42" s="72">
        <v>0</v>
      </c>
      <c r="AW42" s="72">
        <v>0</v>
      </c>
      <c r="AX42" s="72">
        <v>0</v>
      </c>
      <c r="AY42" s="72">
        <v>0</v>
      </c>
      <c r="AZ42" s="72">
        <v>0</v>
      </c>
      <c r="BA42" s="72">
        <v>0</v>
      </c>
      <c r="BB42" s="72">
        <v>0</v>
      </c>
      <c r="BC42" s="72">
        <v>0</v>
      </c>
      <c r="BD42" s="72">
        <v>0</v>
      </c>
      <c r="BE42" s="72">
        <v>0</v>
      </c>
      <c r="BF42" s="72">
        <v>0</v>
      </c>
      <c r="BG42" s="72">
        <v>0</v>
      </c>
      <c r="BH42" s="72">
        <v>0</v>
      </c>
      <c r="BI42" s="72">
        <v>0</v>
      </c>
      <c r="BJ42" s="72">
        <v>0</v>
      </c>
      <c r="BK42" s="72">
        <v>0</v>
      </c>
      <c r="BL42" s="72">
        <v>0</v>
      </c>
      <c r="BM42" s="72">
        <v>0</v>
      </c>
      <c r="BN42" s="72">
        <v>0</v>
      </c>
      <c r="BO42" s="72">
        <v>0</v>
      </c>
      <c r="BP42" s="72">
        <v>0</v>
      </c>
      <c r="BQ42" s="72">
        <v>0</v>
      </c>
      <c r="BR42" s="72">
        <v>0</v>
      </c>
      <c r="BS42" s="72">
        <v>0</v>
      </c>
      <c r="BT42" s="72">
        <v>0</v>
      </c>
      <c r="BU42" s="72">
        <v>0</v>
      </c>
      <c r="BV42" s="72">
        <v>0</v>
      </c>
      <c r="BW42" s="72">
        <v>0</v>
      </c>
      <c r="BX42" s="72">
        <v>0</v>
      </c>
      <c r="BY42" s="72">
        <v>0</v>
      </c>
      <c r="BZ42" s="72">
        <v>0</v>
      </c>
      <c r="CA42" s="72">
        <v>0</v>
      </c>
      <c r="CB42" s="72">
        <v>0</v>
      </c>
      <c r="CC42" s="72">
        <v>0</v>
      </c>
      <c r="CD42" s="72">
        <v>0</v>
      </c>
      <c r="CE42" s="72">
        <v>0</v>
      </c>
      <c r="CF42" s="72">
        <v>0</v>
      </c>
      <c r="CG42" s="72">
        <v>0</v>
      </c>
      <c r="CH42" s="72">
        <v>0</v>
      </c>
      <c r="CI42" s="72">
        <v>0</v>
      </c>
      <c r="CJ42" s="72">
        <v>0</v>
      </c>
      <c r="CK42" s="72">
        <v>0</v>
      </c>
      <c r="CL42" s="72">
        <v>0</v>
      </c>
    </row>
    <row r="43" spans="1:90" x14ac:dyDescent="0.35">
      <c r="A43" s="74"/>
      <c r="B43" s="76" t="s">
        <v>2958</v>
      </c>
      <c r="C43" s="77"/>
      <c r="D43" s="77"/>
      <c r="E43" s="77"/>
      <c r="F43" s="77"/>
      <c r="G43" s="77"/>
      <c r="H43" s="77"/>
      <c r="I43" s="77"/>
      <c r="J43" s="77"/>
      <c r="K43" s="77"/>
      <c r="L43" s="77"/>
      <c r="M43" s="77"/>
      <c r="N43" s="77"/>
      <c r="O43" s="77"/>
      <c r="P43" s="77"/>
      <c r="Q43" s="77"/>
      <c r="R43" s="77"/>
      <c r="S43" s="78"/>
      <c r="T43" s="78"/>
      <c r="U43" s="77"/>
      <c r="V43" s="77"/>
      <c r="W43" s="77"/>
      <c r="X43" s="77"/>
      <c r="Y43" s="77"/>
      <c r="Z43" s="77"/>
      <c r="AA43" s="77"/>
      <c r="AB43" s="77"/>
      <c r="AC43" s="77"/>
      <c r="AD43" s="77"/>
      <c r="AE43" s="77"/>
      <c r="AF43" s="77"/>
      <c r="AG43" s="77"/>
      <c r="AH43" s="77"/>
      <c r="AI43" s="77"/>
      <c r="AJ43" s="77"/>
      <c r="AK43" s="77"/>
      <c r="AL43" s="77"/>
      <c r="AM43" s="77"/>
      <c r="AN43" s="77"/>
      <c r="AO43" s="77"/>
      <c r="AP43" s="77"/>
      <c r="AQ43" s="77"/>
      <c r="AR43" s="77"/>
      <c r="AS43" s="77"/>
      <c r="AT43" s="77"/>
      <c r="AU43" s="77"/>
      <c r="AV43" s="77"/>
      <c r="AW43" s="77"/>
      <c r="AX43" s="77"/>
      <c r="AY43" s="77"/>
      <c r="AZ43" s="77"/>
      <c r="BA43" s="77"/>
      <c r="BB43" s="77"/>
      <c r="BC43" s="77"/>
      <c r="BD43" s="45"/>
      <c r="BE43" s="45"/>
      <c r="BF43" s="45"/>
      <c r="BG43" s="45"/>
      <c r="BH43" s="45"/>
      <c r="BI43" s="45"/>
      <c r="BJ43" s="77"/>
      <c r="BK43" s="77"/>
      <c r="BL43" s="77"/>
      <c r="BM43" s="77"/>
      <c r="BN43" s="77"/>
      <c r="BO43" s="77"/>
      <c r="BP43" s="77"/>
      <c r="BQ43" s="77"/>
      <c r="BR43" s="77"/>
      <c r="BS43" s="77"/>
      <c r="BT43" s="77"/>
      <c r="BU43" s="77"/>
      <c r="BV43" s="77"/>
      <c r="BW43" s="77"/>
      <c r="BX43" s="77"/>
      <c r="BY43" s="77"/>
      <c r="BZ43" s="77"/>
      <c r="CA43" s="77"/>
      <c r="CB43" s="77"/>
      <c r="CC43" s="77"/>
      <c r="CD43" s="77"/>
      <c r="CE43" s="77"/>
      <c r="CF43" s="77"/>
      <c r="CG43" s="77"/>
      <c r="CH43" s="77"/>
      <c r="CI43" s="77"/>
      <c r="CJ43" s="77"/>
      <c r="CK43" s="77"/>
      <c r="CL43" s="77"/>
    </row>
    <row r="44" spans="1:90" x14ac:dyDescent="0.35">
      <c r="A44" s="42"/>
      <c r="B44" s="71" t="s">
        <v>2955</v>
      </c>
      <c r="C44" s="75" t="s">
        <v>8</v>
      </c>
      <c r="D44" s="75" t="s">
        <v>8</v>
      </c>
      <c r="E44" s="75" t="s">
        <v>8</v>
      </c>
      <c r="F44" s="75" t="s">
        <v>8</v>
      </c>
      <c r="G44" s="75" t="s">
        <v>8</v>
      </c>
      <c r="H44" s="75" t="s">
        <v>8</v>
      </c>
      <c r="I44" s="75" t="s">
        <v>8</v>
      </c>
      <c r="J44" s="75" t="s">
        <v>8</v>
      </c>
      <c r="K44" s="75" t="s">
        <v>8</v>
      </c>
      <c r="L44" s="75" t="s">
        <v>8</v>
      </c>
      <c r="M44" s="75" t="s">
        <v>8</v>
      </c>
      <c r="N44" s="75" t="s">
        <v>8</v>
      </c>
      <c r="O44" s="75" t="s">
        <v>8</v>
      </c>
      <c r="P44" s="75" t="s">
        <v>8</v>
      </c>
      <c r="Q44" s="75" t="s">
        <v>8</v>
      </c>
      <c r="R44" s="75" t="s">
        <v>8</v>
      </c>
      <c r="S44" s="75" t="s">
        <v>8</v>
      </c>
      <c r="T44" s="75" t="s">
        <v>8</v>
      </c>
      <c r="U44" s="75" t="s">
        <v>8</v>
      </c>
      <c r="V44" s="75" t="s">
        <v>8</v>
      </c>
      <c r="W44" s="75" t="s">
        <v>8</v>
      </c>
      <c r="X44" s="75" t="s">
        <v>8</v>
      </c>
      <c r="Y44" s="75" t="s">
        <v>8</v>
      </c>
      <c r="Z44" s="75" t="s">
        <v>8</v>
      </c>
      <c r="AA44" s="75" t="s">
        <v>8</v>
      </c>
      <c r="AB44" s="75" t="s">
        <v>8</v>
      </c>
      <c r="AC44" s="75" t="s">
        <v>8</v>
      </c>
      <c r="AD44" s="75" t="s">
        <v>8</v>
      </c>
      <c r="AE44" s="75" t="s">
        <v>8</v>
      </c>
      <c r="AF44" s="75" t="s">
        <v>8</v>
      </c>
      <c r="AG44" s="75" t="s">
        <v>8</v>
      </c>
      <c r="AH44" s="75" t="s">
        <v>8</v>
      </c>
      <c r="AI44" s="75" t="s">
        <v>8</v>
      </c>
      <c r="AJ44" s="75" t="s">
        <v>8</v>
      </c>
      <c r="AK44" s="75" t="s">
        <v>8</v>
      </c>
      <c r="AL44" s="75" t="s">
        <v>8</v>
      </c>
      <c r="AM44" s="75" t="s">
        <v>8</v>
      </c>
      <c r="AN44" s="75" t="s">
        <v>8</v>
      </c>
      <c r="AO44" s="75" t="s">
        <v>8</v>
      </c>
      <c r="AP44" s="75" t="s">
        <v>8</v>
      </c>
      <c r="AQ44" s="75" t="s">
        <v>8</v>
      </c>
      <c r="AR44" s="75" t="s">
        <v>8</v>
      </c>
      <c r="AS44" s="75" t="s">
        <v>8</v>
      </c>
      <c r="AT44" s="75" t="s">
        <v>8</v>
      </c>
      <c r="AU44" s="75" t="s">
        <v>8</v>
      </c>
      <c r="AV44" s="75" t="s">
        <v>8</v>
      </c>
      <c r="AW44" s="75" t="s">
        <v>8</v>
      </c>
      <c r="AX44" s="75" t="s">
        <v>8</v>
      </c>
      <c r="AY44" s="75" t="s">
        <v>8</v>
      </c>
      <c r="AZ44" s="75" t="s">
        <v>8</v>
      </c>
      <c r="BA44" s="75" t="s">
        <v>8</v>
      </c>
      <c r="BB44" s="75" t="s">
        <v>8</v>
      </c>
      <c r="BC44" s="75" t="s">
        <v>8</v>
      </c>
      <c r="BD44" s="75" t="s">
        <v>8</v>
      </c>
      <c r="BE44" s="75" t="s">
        <v>8</v>
      </c>
      <c r="BF44" s="75" t="s">
        <v>8</v>
      </c>
      <c r="BG44" s="75" t="s">
        <v>8</v>
      </c>
      <c r="BH44" s="75" t="s">
        <v>8</v>
      </c>
      <c r="BI44" s="75" t="s">
        <v>8</v>
      </c>
      <c r="BJ44" s="75" t="s">
        <v>8</v>
      </c>
      <c r="BK44" s="75" t="s">
        <v>8</v>
      </c>
      <c r="BL44" s="75" t="s">
        <v>8</v>
      </c>
      <c r="BM44" s="75" t="s">
        <v>8</v>
      </c>
      <c r="BN44" s="75" t="s">
        <v>8</v>
      </c>
      <c r="BO44" s="75" t="s">
        <v>8</v>
      </c>
      <c r="BP44" s="75" t="s">
        <v>8</v>
      </c>
      <c r="BQ44" s="75" t="s">
        <v>8</v>
      </c>
      <c r="BR44" s="75" t="s">
        <v>8</v>
      </c>
      <c r="BS44" s="75" t="s">
        <v>8</v>
      </c>
      <c r="BT44" s="75" t="s">
        <v>8</v>
      </c>
      <c r="BU44" s="75" t="s">
        <v>8</v>
      </c>
      <c r="BV44" s="75" t="s">
        <v>8</v>
      </c>
      <c r="BW44" s="75" t="s">
        <v>8</v>
      </c>
      <c r="BX44" s="75" t="s">
        <v>8</v>
      </c>
      <c r="BY44" s="75" t="s">
        <v>8</v>
      </c>
      <c r="BZ44" s="75" t="s">
        <v>8</v>
      </c>
      <c r="CA44" s="75" t="s">
        <v>8</v>
      </c>
      <c r="CB44" s="75" t="s">
        <v>8</v>
      </c>
      <c r="CC44" s="75" t="s">
        <v>8</v>
      </c>
      <c r="CD44" s="75" t="s">
        <v>8</v>
      </c>
      <c r="CE44" s="75" t="s">
        <v>8</v>
      </c>
      <c r="CF44" s="75" t="s">
        <v>8</v>
      </c>
      <c r="CG44" s="75" t="s">
        <v>8</v>
      </c>
      <c r="CH44" s="75" t="s">
        <v>8</v>
      </c>
      <c r="CI44" s="75" t="s">
        <v>8</v>
      </c>
      <c r="CJ44" s="75" t="s">
        <v>8</v>
      </c>
      <c r="CK44" s="75" t="s">
        <v>8</v>
      </c>
      <c r="CL44" s="75" t="s">
        <v>8</v>
      </c>
    </row>
    <row r="45" spans="1:90" x14ac:dyDescent="0.35">
      <c r="A45" s="42"/>
      <c r="B45" s="71" t="s">
        <v>2954</v>
      </c>
      <c r="C45" s="75">
        <v>0.9</v>
      </c>
      <c r="D45" s="75">
        <v>0.9</v>
      </c>
      <c r="E45" s="75" t="s">
        <v>8</v>
      </c>
      <c r="F45" s="75" t="s">
        <v>8</v>
      </c>
      <c r="G45" s="75" t="s">
        <v>8</v>
      </c>
      <c r="H45" s="75" t="s">
        <v>8</v>
      </c>
      <c r="I45" s="75" t="s">
        <v>8</v>
      </c>
      <c r="J45" s="75" t="s">
        <v>8</v>
      </c>
      <c r="K45" s="75">
        <v>0.47389999999999999</v>
      </c>
      <c r="L45" s="75">
        <v>0.50900000000000001</v>
      </c>
      <c r="M45" s="75" t="s">
        <v>8</v>
      </c>
      <c r="N45" s="75" t="s">
        <v>8</v>
      </c>
      <c r="O45" s="75" t="s">
        <v>8</v>
      </c>
      <c r="P45" s="75" t="s">
        <v>8</v>
      </c>
      <c r="Q45" s="75" t="s">
        <v>8</v>
      </c>
      <c r="R45" s="75" t="s">
        <v>8</v>
      </c>
      <c r="S45" s="75" t="s">
        <v>8</v>
      </c>
      <c r="T45" s="75" t="s">
        <v>8</v>
      </c>
      <c r="U45" s="75">
        <v>15.274000000000001</v>
      </c>
      <c r="V45" s="75">
        <v>18.9086</v>
      </c>
      <c r="W45" s="75" t="s">
        <v>8</v>
      </c>
      <c r="X45" s="75" t="s">
        <v>8</v>
      </c>
      <c r="Y45" s="75" t="s">
        <v>8</v>
      </c>
      <c r="Z45" s="75" t="s">
        <v>8</v>
      </c>
      <c r="AA45" s="75" t="s">
        <v>8</v>
      </c>
      <c r="AB45" s="75" t="s">
        <v>8</v>
      </c>
      <c r="AC45" s="75" t="s">
        <v>8</v>
      </c>
      <c r="AD45" s="75" t="s">
        <v>8</v>
      </c>
      <c r="AE45" s="75">
        <v>0.9</v>
      </c>
      <c r="AF45" s="75">
        <v>0.9</v>
      </c>
      <c r="AG45" s="75" t="s">
        <v>8</v>
      </c>
      <c r="AH45" s="75" t="s">
        <v>8</v>
      </c>
      <c r="AI45" s="75">
        <v>0.23139999999999999</v>
      </c>
      <c r="AJ45" s="75" t="s">
        <v>8</v>
      </c>
      <c r="AK45" s="75">
        <v>0.24479999999999999</v>
      </c>
      <c r="AL45" s="75" t="s">
        <v>8</v>
      </c>
      <c r="AM45" s="75" t="s">
        <v>8</v>
      </c>
      <c r="AN45" s="75" t="s">
        <v>8</v>
      </c>
      <c r="AO45" s="75" t="s">
        <v>8</v>
      </c>
      <c r="AP45" s="75" t="s">
        <v>8</v>
      </c>
      <c r="AQ45" s="75" t="s">
        <v>8</v>
      </c>
      <c r="AR45" s="75" t="s">
        <v>8</v>
      </c>
      <c r="AS45" s="75" t="s">
        <v>8</v>
      </c>
      <c r="AT45" s="75" t="s">
        <v>8</v>
      </c>
      <c r="AU45" s="75" t="s">
        <v>8</v>
      </c>
      <c r="AV45" s="75" t="s">
        <v>8</v>
      </c>
      <c r="AW45" s="75" t="s">
        <v>8</v>
      </c>
      <c r="AX45" s="75" t="s">
        <v>8</v>
      </c>
      <c r="AY45" s="75" t="s">
        <v>8</v>
      </c>
      <c r="AZ45" s="75" t="s">
        <v>8</v>
      </c>
      <c r="BA45" s="75" t="s">
        <v>8</v>
      </c>
      <c r="BB45" s="75" t="s">
        <v>8</v>
      </c>
      <c r="BC45" s="75" t="s">
        <v>8</v>
      </c>
      <c r="BD45" s="75" t="s">
        <v>8</v>
      </c>
      <c r="BE45" s="75" t="s">
        <v>8</v>
      </c>
      <c r="BF45" s="75" t="s">
        <v>8</v>
      </c>
      <c r="BG45" s="75" t="s">
        <v>8</v>
      </c>
      <c r="BH45" s="75" t="s">
        <v>8</v>
      </c>
      <c r="BI45" s="75" t="s">
        <v>8</v>
      </c>
      <c r="BJ45" s="75" t="s">
        <v>8</v>
      </c>
      <c r="BK45" s="75" t="s">
        <v>8</v>
      </c>
      <c r="BL45" s="75" t="s">
        <v>8</v>
      </c>
      <c r="BM45" s="75" t="s">
        <v>8</v>
      </c>
      <c r="BN45" s="75" t="s">
        <v>8</v>
      </c>
      <c r="BO45" s="75" t="s">
        <v>8</v>
      </c>
      <c r="BP45" s="75" t="s">
        <v>8</v>
      </c>
      <c r="BQ45" s="75" t="s">
        <v>8</v>
      </c>
      <c r="BR45" s="75" t="s">
        <v>8</v>
      </c>
      <c r="BS45" s="75" t="s">
        <v>8</v>
      </c>
      <c r="BT45" s="75" t="s">
        <v>8</v>
      </c>
      <c r="BU45" s="75" t="s">
        <v>8</v>
      </c>
      <c r="BV45" s="75" t="s">
        <v>8</v>
      </c>
      <c r="BW45" s="75" t="s">
        <v>8</v>
      </c>
      <c r="BX45" s="75" t="s">
        <v>8</v>
      </c>
      <c r="BY45" s="75" t="s">
        <v>8</v>
      </c>
      <c r="BZ45" s="75" t="s">
        <v>8</v>
      </c>
      <c r="CA45" s="75" t="s">
        <v>8</v>
      </c>
      <c r="CB45" s="75" t="s">
        <v>8</v>
      </c>
      <c r="CC45" s="75" t="s">
        <v>8</v>
      </c>
      <c r="CD45" s="75" t="s">
        <v>8</v>
      </c>
      <c r="CE45" s="75" t="s">
        <v>8</v>
      </c>
      <c r="CF45" s="75" t="s">
        <v>8</v>
      </c>
      <c r="CG45" s="75" t="s">
        <v>8</v>
      </c>
      <c r="CH45" s="75" t="s">
        <v>8</v>
      </c>
      <c r="CI45" s="75" t="s">
        <v>8</v>
      </c>
      <c r="CJ45" s="75" t="s">
        <v>8</v>
      </c>
      <c r="CK45" s="75" t="s">
        <v>8</v>
      </c>
      <c r="CL45" s="75" t="s">
        <v>8</v>
      </c>
    </row>
    <row r="46" spans="1:90" x14ac:dyDescent="0.35">
      <c r="A46" s="42"/>
      <c r="B46" s="71" t="s">
        <v>2953</v>
      </c>
      <c r="C46" s="75" t="s">
        <v>8</v>
      </c>
      <c r="D46" s="75" t="s">
        <v>8</v>
      </c>
      <c r="E46" s="75" t="s">
        <v>8</v>
      </c>
      <c r="F46" s="75" t="s">
        <v>8</v>
      </c>
      <c r="G46" s="75" t="s">
        <v>8</v>
      </c>
      <c r="H46" s="75" t="s">
        <v>8</v>
      </c>
      <c r="I46" s="75">
        <v>0.16569999999999999</v>
      </c>
      <c r="J46" s="75">
        <v>0.20750000000000002</v>
      </c>
      <c r="K46" s="75" t="s">
        <v>8</v>
      </c>
      <c r="L46" s="75" t="s">
        <v>8</v>
      </c>
      <c r="M46" s="75" t="s">
        <v>8</v>
      </c>
      <c r="N46" s="75" t="s">
        <v>8</v>
      </c>
      <c r="O46" s="75" t="s">
        <v>8</v>
      </c>
      <c r="P46" s="75" t="s">
        <v>8</v>
      </c>
      <c r="Q46" s="75" t="s">
        <v>8</v>
      </c>
      <c r="R46" s="75" t="s">
        <v>8</v>
      </c>
      <c r="S46" s="75">
        <v>0.48516899999999996</v>
      </c>
      <c r="T46" s="75">
        <v>0.48516899999999996</v>
      </c>
      <c r="U46" s="75" t="s">
        <v>8</v>
      </c>
      <c r="V46" s="75" t="s">
        <v>8</v>
      </c>
      <c r="W46" s="75" t="s">
        <v>8</v>
      </c>
      <c r="X46" s="75" t="s">
        <v>8</v>
      </c>
      <c r="Y46" s="75" t="s">
        <v>8</v>
      </c>
      <c r="Z46" s="75" t="s">
        <v>8</v>
      </c>
      <c r="AA46" s="75" t="s">
        <v>8</v>
      </c>
      <c r="AB46" s="75" t="s">
        <v>8</v>
      </c>
      <c r="AC46" s="75" t="s">
        <v>8</v>
      </c>
      <c r="AD46" s="75" t="s">
        <v>8</v>
      </c>
      <c r="AE46" s="75" t="s">
        <v>8</v>
      </c>
      <c r="AF46" s="75" t="s">
        <v>8</v>
      </c>
      <c r="AG46" s="75" t="s">
        <v>8</v>
      </c>
      <c r="AH46" s="75" t="s">
        <v>8</v>
      </c>
      <c r="AI46" s="75" t="s">
        <v>8</v>
      </c>
      <c r="AJ46" s="75" t="s">
        <v>8</v>
      </c>
      <c r="AK46" s="75" t="s">
        <v>8</v>
      </c>
      <c r="AL46" s="75" t="s">
        <v>8</v>
      </c>
      <c r="AM46" s="75" t="s">
        <v>8</v>
      </c>
      <c r="AN46" s="75" t="s">
        <v>8</v>
      </c>
      <c r="AO46" s="75" t="s">
        <v>8</v>
      </c>
      <c r="AP46" s="75" t="s">
        <v>8</v>
      </c>
      <c r="AQ46" s="75" t="s">
        <v>8</v>
      </c>
      <c r="AR46" s="75" t="s">
        <v>8</v>
      </c>
      <c r="AS46" s="75" t="s">
        <v>8</v>
      </c>
      <c r="AT46" s="75" t="s">
        <v>8</v>
      </c>
      <c r="AU46" s="75" t="s">
        <v>8</v>
      </c>
      <c r="AV46" s="75" t="s">
        <v>8</v>
      </c>
      <c r="AW46" s="75" t="s">
        <v>8</v>
      </c>
      <c r="AX46" s="75" t="s">
        <v>8</v>
      </c>
      <c r="AY46" s="75" t="s">
        <v>8</v>
      </c>
      <c r="AZ46" s="75">
        <v>0.28249999999999997</v>
      </c>
      <c r="BA46" s="75">
        <v>0.30259999999999998</v>
      </c>
      <c r="BB46" s="75" t="s">
        <v>8</v>
      </c>
      <c r="BC46" s="75" t="s">
        <v>8</v>
      </c>
      <c r="BD46" s="75" t="s">
        <v>8</v>
      </c>
      <c r="BE46" s="75" t="s">
        <v>8</v>
      </c>
      <c r="BF46" s="75">
        <v>0.1865</v>
      </c>
      <c r="BG46" s="75">
        <v>0.20180000000000001</v>
      </c>
      <c r="BH46" s="75">
        <v>0.2036</v>
      </c>
      <c r="BI46" s="75">
        <v>0.218</v>
      </c>
      <c r="BJ46" s="75">
        <v>0.38800000000000001</v>
      </c>
      <c r="BK46" s="75">
        <v>0.38800000000000001</v>
      </c>
      <c r="BL46" s="75" t="s">
        <v>8</v>
      </c>
      <c r="BM46" s="75" t="s">
        <v>8</v>
      </c>
      <c r="BN46" s="75" t="s">
        <v>8</v>
      </c>
      <c r="BO46" s="75" t="s">
        <v>8</v>
      </c>
      <c r="BP46" s="75" t="s">
        <v>8</v>
      </c>
      <c r="BQ46" s="75">
        <v>0.19500000000000001</v>
      </c>
      <c r="BR46" s="75">
        <v>0.2198</v>
      </c>
      <c r="BS46" s="75" t="s">
        <v>8</v>
      </c>
      <c r="BT46" s="75" t="s">
        <v>8</v>
      </c>
      <c r="BU46" s="75" t="s">
        <v>8</v>
      </c>
      <c r="BV46" s="75" t="s">
        <v>8</v>
      </c>
      <c r="BW46" s="75" t="s">
        <v>8</v>
      </c>
      <c r="BX46" s="75" t="s">
        <v>8</v>
      </c>
      <c r="BY46" s="75" t="s">
        <v>8</v>
      </c>
      <c r="BZ46" s="75" t="s">
        <v>8</v>
      </c>
      <c r="CA46" s="75" t="s">
        <v>8</v>
      </c>
      <c r="CB46" s="75" t="s">
        <v>8</v>
      </c>
      <c r="CC46" s="75" t="s">
        <v>8</v>
      </c>
      <c r="CD46" s="75" t="s">
        <v>8</v>
      </c>
      <c r="CE46" s="75" t="s">
        <v>8</v>
      </c>
      <c r="CF46" s="75" t="s">
        <v>8</v>
      </c>
      <c r="CG46" s="75" t="s">
        <v>8</v>
      </c>
      <c r="CH46" s="75" t="s">
        <v>8</v>
      </c>
      <c r="CI46" s="75" t="s">
        <v>8</v>
      </c>
      <c r="CJ46" s="75" t="s">
        <v>8</v>
      </c>
      <c r="CK46" s="75" t="s">
        <v>8</v>
      </c>
      <c r="CL46" s="75" t="s">
        <v>8</v>
      </c>
    </row>
    <row r="47" spans="1:90" x14ac:dyDescent="0.35">
      <c r="A47" s="42"/>
      <c r="B47" s="71" t="s">
        <v>2948</v>
      </c>
      <c r="C47" s="75" t="s">
        <v>8</v>
      </c>
      <c r="D47" s="75" t="s">
        <v>8</v>
      </c>
      <c r="E47" s="75" t="s">
        <v>8</v>
      </c>
      <c r="F47" s="75" t="s">
        <v>8</v>
      </c>
      <c r="G47" s="75" t="s">
        <v>8</v>
      </c>
      <c r="H47" s="75" t="s">
        <v>8</v>
      </c>
      <c r="I47" s="75">
        <v>0.15966800000000009</v>
      </c>
      <c r="J47" s="75">
        <v>0.19881600000000002</v>
      </c>
      <c r="K47" s="75" t="s">
        <v>8</v>
      </c>
      <c r="L47" s="75" t="s">
        <v>8</v>
      </c>
      <c r="M47" s="75" t="s">
        <v>8</v>
      </c>
      <c r="N47" s="75" t="s">
        <v>8</v>
      </c>
      <c r="O47" s="75">
        <v>15.826114999999996</v>
      </c>
      <c r="P47" s="75">
        <v>16.331113999999996</v>
      </c>
      <c r="Q47" s="75" t="s">
        <v>8</v>
      </c>
      <c r="R47" s="75" t="s">
        <v>8</v>
      </c>
      <c r="S47" s="75" t="s">
        <v>8</v>
      </c>
      <c r="T47" s="75" t="s">
        <v>8</v>
      </c>
      <c r="U47" s="75">
        <v>14.705025999999993</v>
      </c>
      <c r="V47" s="75">
        <v>18.175886999999999</v>
      </c>
      <c r="W47" s="75" t="s">
        <v>8</v>
      </c>
      <c r="X47" s="75" t="s">
        <v>8</v>
      </c>
      <c r="Y47" s="75" t="s">
        <v>8</v>
      </c>
      <c r="Z47" s="75" t="s">
        <v>8</v>
      </c>
      <c r="AA47" s="75" t="s">
        <v>8</v>
      </c>
      <c r="AB47" s="75" t="s">
        <v>8</v>
      </c>
      <c r="AC47" s="75">
        <v>18.818196</v>
      </c>
      <c r="AD47" s="75">
        <v>23.448644999999992</v>
      </c>
      <c r="AE47" s="75" t="s">
        <v>8</v>
      </c>
      <c r="AF47" s="75" t="s">
        <v>8</v>
      </c>
      <c r="AG47" s="75" t="s">
        <v>8</v>
      </c>
      <c r="AH47" s="75" t="s">
        <v>8</v>
      </c>
      <c r="AI47" s="75">
        <v>0.19090800000000002</v>
      </c>
      <c r="AJ47" s="75" t="s">
        <v>8</v>
      </c>
      <c r="AK47" s="75">
        <v>0.20303599999999994</v>
      </c>
      <c r="AL47" s="75" t="s">
        <v>8</v>
      </c>
      <c r="AM47" s="75" t="s">
        <v>8</v>
      </c>
      <c r="AN47" s="75" t="s">
        <v>8</v>
      </c>
      <c r="AO47" s="75" t="s">
        <v>8</v>
      </c>
      <c r="AP47" s="75" t="s">
        <v>8</v>
      </c>
      <c r="AQ47" s="75" t="s">
        <v>8</v>
      </c>
      <c r="AR47" s="75" t="s">
        <v>8</v>
      </c>
      <c r="AS47" s="75" t="s">
        <v>8</v>
      </c>
      <c r="AT47" s="75" t="s">
        <v>8</v>
      </c>
      <c r="AU47" s="75" t="s">
        <v>8</v>
      </c>
      <c r="AV47" s="75" t="s">
        <v>8</v>
      </c>
      <c r="AW47" s="75" t="s">
        <v>8</v>
      </c>
      <c r="AX47" s="75" t="s">
        <v>8</v>
      </c>
      <c r="AY47" s="75" t="s">
        <v>8</v>
      </c>
      <c r="AZ47" s="75">
        <v>0.23482900000000001</v>
      </c>
      <c r="BA47" s="75">
        <v>0.25350500000000004</v>
      </c>
      <c r="BB47" s="75" t="s">
        <v>8</v>
      </c>
      <c r="BC47" s="75" t="s">
        <v>8</v>
      </c>
      <c r="BD47" s="75" t="s">
        <v>8</v>
      </c>
      <c r="BE47" s="75" t="s">
        <v>8</v>
      </c>
      <c r="BF47" s="75" t="s">
        <v>8</v>
      </c>
      <c r="BG47" s="75" t="s">
        <v>8</v>
      </c>
      <c r="BH47" s="75">
        <v>0.19503200000000007</v>
      </c>
      <c r="BI47" s="75">
        <v>0.20810099999999992</v>
      </c>
      <c r="BJ47" s="75" t="s">
        <v>8</v>
      </c>
      <c r="BK47" s="75" t="s">
        <v>8</v>
      </c>
      <c r="BL47" s="75" t="s">
        <v>8</v>
      </c>
      <c r="BM47" s="75" t="s">
        <v>8</v>
      </c>
      <c r="BN47" s="75" t="s">
        <v>8</v>
      </c>
      <c r="BO47" s="75" t="s">
        <v>8</v>
      </c>
      <c r="BP47" s="75">
        <v>12.919597999999999</v>
      </c>
      <c r="BQ47" s="75" t="s">
        <v>8</v>
      </c>
      <c r="BR47" s="75" t="s">
        <v>8</v>
      </c>
      <c r="BS47" s="75" t="s">
        <v>8</v>
      </c>
      <c r="BT47" s="75" t="s">
        <v>8</v>
      </c>
      <c r="BU47" s="75">
        <v>15.276746000000003</v>
      </c>
      <c r="BV47" s="75">
        <v>15.651992999999999</v>
      </c>
      <c r="BW47" s="75" t="s">
        <v>8</v>
      </c>
      <c r="BX47" s="75" t="s">
        <v>8</v>
      </c>
      <c r="BY47" s="75" t="s">
        <v>8</v>
      </c>
      <c r="BZ47" s="75" t="s">
        <v>8</v>
      </c>
      <c r="CA47" s="75" t="s">
        <v>8</v>
      </c>
      <c r="CB47" s="75" t="s">
        <v>8</v>
      </c>
      <c r="CC47" s="75" t="s">
        <v>8</v>
      </c>
      <c r="CD47" s="75" t="s">
        <v>8</v>
      </c>
      <c r="CE47" s="75" t="s">
        <v>8</v>
      </c>
      <c r="CF47" s="75" t="s">
        <v>8</v>
      </c>
      <c r="CG47" s="75" t="s">
        <v>8</v>
      </c>
      <c r="CH47" s="75" t="s">
        <v>8</v>
      </c>
      <c r="CI47" s="75" t="s">
        <v>8</v>
      </c>
      <c r="CJ47" s="75" t="s">
        <v>8</v>
      </c>
      <c r="CK47" s="75" t="s">
        <v>8</v>
      </c>
      <c r="CL47" s="75" t="s">
        <v>8</v>
      </c>
    </row>
    <row r="48" spans="1:90" x14ac:dyDescent="0.35">
      <c r="A48" s="42"/>
      <c r="B48" s="71" t="s">
        <v>2949</v>
      </c>
      <c r="C48" s="75" t="s">
        <v>8</v>
      </c>
      <c r="D48" s="75" t="s">
        <v>8</v>
      </c>
      <c r="E48" s="75" t="s">
        <v>8</v>
      </c>
      <c r="F48" s="75" t="s">
        <v>8</v>
      </c>
      <c r="G48" s="75" t="s">
        <v>8</v>
      </c>
      <c r="H48" s="75" t="s">
        <v>8</v>
      </c>
      <c r="I48" s="75">
        <v>0.16946700000000003</v>
      </c>
      <c r="J48" s="75">
        <v>0.210479</v>
      </c>
      <c r="K48" s="75" t="s">
        <v>8</v>
      </c>
      <c r="L48" s="75" t="s">
        <v>8</v>
      </c>
      <c r="M48" s="75" t="s">
        <v>8</v>
      </c>
      <c r="N48" s="75" t="s">
        <v>8</v>
      </c>
      <c r="O48" s="75">
        <v>16.383043999999998</v>
      </c>
      <c r="P48" s="75">
        <v>16.910054999999996</v>
      </c>
      <c r="Q48" s="75" t="s">
        <v>8</v>
      </c>
      <c r="R48" s="75" t="s">
        <v>8</v>
      </c>
      <c r="S48" s="75" t="s">
        <v>8</v>
      </c>
      <c r="T48" s="75" t="s">
        <v>8</v>
      </c>
      <c r="U48" s="75">
        <v>15.588153999999998</v>
      </c>
      <c r="V48" s="75">
        <v>19.205679999999997</v>
      </c>
      <c r="W48" s="75" t="s">
        <v>8</v>
      </c>
      <c r="X48" s="75" t="s">
        <v>8</v>
      </c>
      <c r="Y48" s="75">
        <v>0.22807200000000002</v>
      </c>
      <c r="Z48" s="75">
        <v>0.27494299999999994</v>
      </c>
      <c r="AA48" s="75" t="s">
        <v>8</v>
      </c>
      <c r="AB48" s="75" t="s">
        <v>8</v>
      </c>
      <c r="AC48" s="75">
        <v>20.854877999999999</v>
      </c>
      <c r="AD48" s="75">
        <v>25.563855999999998</v>
      </c>
      <c r="AE48" s="75" t="s">
        <v>8</v>
      </c>
      <c r="AF48" s="75" t="s">
        <v>8</v>
      </c>
      <c r="AG48" s="75" t="s">
        <v>8</v>
      </c>
      <c r="AH48" s="75" t="s">
        <v>8</v>
      </c>
      <c r="AI48" s="75" t="s">
        <v>8</v>
      </c>
      <c r="AJ48" s="75" t="s">
        <v>8</v>
      </c>
      <c r="AK48" s="75" t="s">
        <v>8</v>
      </c>
      <c r="AL48" s="75" t="s">
        <v>8</v>
      </c>
      <c r="AM48" s="75" t="s">
        <v>8</v>
      </c>
      <c r="AN48" s="75" t="s">
        <v>8</v>
      </c>
      <c r="AO48" s="75" t="s">
        <v>8</v>
      </c>
      <c r="AP48" s="75" t="s">
        <v>8</v>
      </c>
      <c r="AQ48" s="75" t="s">
        <v>8</v>
      </c>
      <c r="AR48" s="75" t="s">
        <v>8</v>
      </c>
      <c r="AS48" s="75" t="s">
        <v>8</v>
      </c>
      <c r="AT48" s="75" t="s">
        <v>8</v>
      </c>
      <c r="AU48" s="75" t="s">
        <v>8</v>
      </c>
      <c r="AV48" s="75" t="s">
        <v>8</v>
      </c>
      <c r="AW48" s="75" t="s">
        <v>8</v>
      </c>
      <c r="AX48" s="75" t="s">
        <v>8</v>
      </c>
      <c r="AY48" s="75" t="s">
        <v>8</v>
      </c>
      <c r="AZ48" s="75">
        <v>0.23956600000000003</v>
      </c>
      <c r="BA48" s="75">
        <v>0.25815199999999999</v>
      </c>
      <c r="BB48" s="75" t="s">
        <v>8</v>
      </c>
      <c r="BC48" s="75" t="s">
        <v>8</v>
      </c>
      <c r="BD48" s="75" t="s">
        <v>8</v>
      </c>
      <c r="BE48" s="75" t="s">
        <v>8</v>
      </c>
      <c r="BF48" s="75" t="s">
        <v>8</v>
      </c>
      <c r="BG48" s="75" t="s">
        <v>8</v>
      </c>
      <c r="BH48" s="75">
        <v>0.20753400000000005</v>
      </c>
      <c r="BI48" s="75">
        <v>0.22204499999999994</v>
      </c>
      <c r="BJ48" s="75" t="s">
        <v>8</v>
      </c>
      <c r="BK48" s="75" t="s">
        <v>8</v>
      </c>
      <c r="BL48" s="75" t="s">
        <v>8</v>
      </c>
      <c r="BM48" s="75" t="s">
        <v>8</v>
      </c>
      <c r="BN48" s="75" t="s">
        <v>8</v>
      </c>
      <c r="BO48" s="75" t="s">
        <v>8</v>
      </c>
      <c r="BP48" s="75" t="s">
        <v>8</v>
      </c>
      <c r="BQ48" s="75" t="s">
        <v>8</v>
      </c>
      <c r="BR48" s="75" t="s">
        <v>8</v>
      </c>
      <c r="BS48" s="75" t="s">
        <v>8</v>
      </c>
      <c r="BT48" s="75" t="s">
        <v>8</v>
      </c>
      <c r="BU48" s="75">
        <v>15.806745999999997</v>
      </c>
      <c r="BV48" s="75">
        <v>16.24409</v>
      </c>
      <c r="BW48" s="75" t="s">
        <v>8</v>
      </c>
      <c r="BX48" s="75" t="s">
        <v>8</v>
      </c>
      <c r="BY48" s="75" t="s">
        <v>8</v>
      </c>
      <c r="BZ48" s="75" t="s">
        <v>8</v>
      </c>
      <c r="CA48" s="75" t="s">
        <v>8</v>
      </c>
      <c r="CB48" s="75" t="s">
        <v>8</v>
      </c>
      <c r="CC48" s="75" t="s">
        <v>8</v>
      </c>
      <c r="CD48" s="75" t="s">
        <v>8</v>
      </c>
      <c r="CE48" s="75" t="s">
        <v>8</v>
      </c>
      <c r="CF48" s="75" t="s">
        <v>8</v>
      </c>
      <c r="CG48" s="75" t="s">
        <v>8</v>
      </c>
      <c r="CH48" s="75" t="s">
        <v>8</v>
      </c>
      <c r="CI48" s="75" t="s">
        <v>8</v>
      </c>
      <c r="CJ48" s="75" t="s">
        <v>8</v>
      </c>
      <c r="CK48" s="75" t="s">
        <v>8</v>
      </c>
      <c r="CL48" s="75" t="s">
        <v>8</v>
      </c>
    </row>
    <row r="49" spans="1:90" x14ac:dyDescent="0.35">
      <c r="A49" s="42"/>
      <c r="B49" s="71" t="s">
        <v>2952</v>
      </c>
      <c r="C49" s="75" t="s">
        <v>8</v>
      </c>
      <c r="D49" s="75" t="s">
        <v>8</v>
      </c>
      <c r="E49" s="75">
        <v>0.2954</v>
      </c>
      <c r="F49" s="75">
        <v>0.32539999999999997</v>
      </c>
      <c r="G49" s="75" t="s">
        <v>8</v>
      </c>
      <c r="H49" s="75" t="s">
        <v>8</v>
      </c>
      <c r="I49" s="75">
        <v>0.15360000000000001</v>
      </c>
      <c r="J49" s="75">
        <v>0.19529999999999997</v>
      </c>
      <c r="K49" s="75">
        <v>0.26690000000000003</v>
      </c>
      <c r="L49" s="75">
        <v>0.3034</v>
      </c>
      <c r="M49" s="75" t="s">
        <v>8</v>
      </c>
      <c r="N49" s="75" t="s">
        <v>8</v>
      </c>
      <c r="O49" s="75" t="s">
        <v>8</v>
      </c>
      <c r="P49" s="75" t="s">
        <v>8</v>
      </c>
      <c r="Q49" s="75" t="s">
        <v>8</v>
      </c>
      <c r="R49" s="75" t="s">
        <v>8</v>
      </c>
      <c r="S49" s="75">
        <v>0.46466099999999999</v>
      </c>
      <c r="T49" s="75">
        <v>0.46466099999999999</v>
      </c>
      <c r="U49" s="75">
        <v>14.850100000000001</v>
      </c>
      <c r="V49" s="75">
        <v>18.445699999999999</v>
      </c>
      <c r="W49" s="75" t="s">
        <v>8</v>
      </c>
      <c r="X49" s="75" t="s">
        <v>8</v>
      </c>
      <c r="Y49" s="75">
        <v>0.26690000000000003</v>
      </c>
      <c r="Z49" s="75">
        <v>0.30579999999999996</v>
      </c>
      <c r="AA49" s="75" t="s">
        <v>8</v>
      </c>
      <c r="AB49" s="75" t="s">
        <v>8</v>
      </c>
      <c r="AC49" s="75">
        <v>22.0167</v>
      </c>
      <c r="AD49" s="75">
        <v>26.481099999999998</v>
      </c>
      <c r="AE49" s="75" t="s">
        <v>8</v>
      </c>
      <c r="AF49" s="75" t="s">
        <v>8</v>
      </c>
      <c r="AG49" s="75" t="s">
        <v>8</v>
      </c>
      <c r="AH49" s="75" t="s">
        <v>8</v>
      </c>
      <c r="AI49" s="75">
        <v>0.19869999999999999</v>
      </c>
      <c r="AJ49" s="75" t="s">
        <v>8</v>
      </c>
      <c r="AK49" s="75">
        <v>0.21049999999999999</v>
      </c>
      <c r="AL49" s="75" t="s">
        <v>8</v>
      </c>
      <c r="AM49" s="75" t="s">
        <v>8</v>
      </c>
      <c r="AN49" s="75" t="s">
        <v>8</v>
      </c>
      <c r="AO49" s="75" t="s">
        <v>8</v>
      </c>
      <c r="AP49" s="75" t="s">
        <v>8</v>
      </c>
      <c r="AQ49" s="75" t="s">
        <v>8</v>
      </c>
      <c r="AR49" s="75" t="s">
        <v>8</v>
      </c>
      <c r="AS49" s="75" t="s">
        <v>8</v>
      </c>
      <c r="AT49" s="75" t="s">
        <v>8</v>
      </c>
      <c r="AU49" s="75" t="s">
        <v>8</v>
      </c>
      <c r="AV49" s="75" t="s">
        <v>8</v>
      </c>
      <c r="AW49" s="75" t="s">
        <v>8</v>
      </c>
      <c r="AX49" s="75" t="s">
        <v>8</v>
      </c>
      <c r="AY49" s="75" t="s">
        <v>8</v>
      </c>
      <c r="AZ49" s="75">
        <v>0.24109999999999998</v>
      </c>
      <c r="BA49" s="75">
        <v>0.24980000000000002</v>
      </c>
      <c r="BB49" s="75">
        <v>0.3</v>
      </c>
      <c r="BC49" s="75">
        <v>0.3</v>
      </c>
      <c r="BD49" s="75" t="s">
        <v>8</v>
      </c>
      <c r="BE49" s="75" t="s">
        <v>8</v>
      </c>
      <c r="BF49" s="75">
        <v>0.12529999999999999</v>
      </c>
      <c r="BG49" s="75">
        <v>0.13239999999999999</v>
      </c>
      <c r="BH49" s="75">
        <v>0.19669999999999999</v>
      </c>
      <c r="BI49" s="75">
        <v>0.2334</v>
      </c>
      <c r="BJ49" s="75">
        <v>0.25883600000000001</v>
      </c>
      <c r="BK49" s="75">
        <v>0.25883600000000001</v>
      </c>
      <c r="BL49" s="75" t="s">
        <v>8</v>
      </c>
      <c r="BM49" s="75" t="s">
        <v>8</v>
      </c>
      <c r="BN49" s="75" t="s">
        <v>8</v>
      </c>
      <c r="BO49" s="75" t="s">
        <v>8</v>
      </c>
      <c r="BP49" s="75" t="s">
        <v>8</v>
      </c>
      <c r="BQ49" s="75">
        <v>0.18720000000000001</v>
      </c>
      <c r="BR49" s="75">
        <v>0.2001</v>
      </c>
      <c r="BS49" s="75" t="s">
        <v>8</v>
      </c>
      <c r="BT49" s="75" t="s">
        <v>8</v>
      </c>
      <c r="BU49" s="75" t="s">
        <v>8</v>
      </c>
      <c r="BV49" s="75" t="s">
        <v>8</v>
      </c>
      <c r="BW49" s="75" t="s">
        <v>8</v>
      </c>
      <c r="BX49" s="75" t="s">
        <v>8</v>
      </c>
      <c r="BY49" s="75" t="s">
        <v>8</v>
      </c>
      <c r="BZ49" s="75" t="s">
        <v>8</v>
      </c>
      <c r="CA49" s="75" t="s">
        <v>8</v>
      </c>
      <c r="CB49" s="75" t="s">
        <v>8</v>
      </c>
      <c r="CC49" s="75" t="s">
        <v>8</v>
      </c>
      <c r="CD49" s="75" t="s">
        <v>8</v>
      </c>
      <c r="CE49" s="75" t="s">
        <v>8</v>
      </c>
      <c r="CF49" s="75" t="s">
        <v>8</v>
      </c>
      <c r="CG49" s="75" t="s">
        <v>8</v>
      </c>
      <c r="CH49" s="75" t="s">
        <v>8</v>
      </c>
      <c r="CI49" s="75" t="s">
        <v>8</v>
      </c>
      <c r="CJ49" s="75" t="s">
        <v>8</v>
      </c>
      <c r="CK49" s="75" t="s">
        <v>8</v>
      </c>
      <c r="CL49" s="75" t="s">
        <v>8</v>
      </c>
    </row>
    <row r="50" spans="1:90" x14ac:dyDescent="0.35">
      <c r="A50" s="140"/>
      <c r="B50" s="141"/>
      <c r="C50" s="142"/>
      <c r="D50" s="142"/>
      <c r="E50" s="142"/>
      <c r="F50" s="142"/>
      <c r="G50" s="142"/>
      <c r="H50" s="142"/>
      <c r="I50" s="142"/>
      <c r="J50" s="142"/>
      <c r="K50" s="142"/>
      <c r="L50" s="142"/>
      <c r="M50" s="142"/>
      <c r="N50" s="142"/>
      <c r="O50" s="142"/>
      <c r="P50" s="142"/>
      <c r="Q50" s="142"/>
      <c r="R50" s="142"/>
      <c r="S50" s="142"/>
      <c r="T50" s="142"/>
      <c r="U50" s="142"/>
      <c r="V50" s="142"/>
      <c r="W50" s="142"/>
      <c r="X50" s="142"/>
      <c r="Y50" s="142"/>
      <c r="Z50" s="142"/>
      <c r="AA50" s="142"/>
      <c r="AB50" s="142"/>
      <c r="AC50" s="142"/>
      <c r="AD50" s="142"/>
      <c r="AE50" s="142"/>
      <c r="AF50" s="142"/>
      <c r="AG50" s="142"/>
      <c r="AH50" s="142"/>
      <c r="AI50" s="142"/>
      <c r="AJ50" s="142"/>
      <c r="AK50" s="142"/>
      <c r="AL50" s="142"/>
      <c r="AM50" s="142"/>
      <c r="AN50" s="142"/>
      <c r="AO50" s="142"/>
      <c r="AP50" s="142"/>
      <c r="AQ50" s="142"/>
      <c r="AR50" s="142"/>
      <c r="AS50" s="142"/>
      <c r="AT50" s="142"/>
      <c r="AU50" s="142"/>
      <c r="AV50" s="142"/>
      <c r="AW50" s="142"/>
      <c r="AX50" s="142"/>
      <c r="AY50" s="142"/>
      <c r="AZ50" s="142"/>
      <c r="BA50" s="142"/>
      <c r="BB50" s="142"/>
      <c r="BC50" s="142"/>
      <c r="BD50" s="142"/>
      <c r="BE50" s="142"/>
      <c r="BF50" s="142"/>
      <c r="BG50" s="142"/>
      <c r="BH50" s="142"/>
      <c r="BI50" s="142"/>
      <c r="BJ50" s="142"/>
      <c r="BK50" s="142"/>
      <c r="BL50" s="142"/>
      <c r="BM50" s="142"/>
      <c r="BN50" s="142"/>
      <c r="BO50" s="142"/>
      <c r="BP50" s="142"/>
      <c r="BQ50" s="142"/>
      <c r="BR50" s="142"/>
      <c r="BS50" s="142"/>
      <c r="BT50" s="142"/>
      <c r="BU50" s="142"/>
      <c r="BV50" s="142"/>
      <c r="BW50" s="142"/>
      <c r="BX50" s="142"/>
      <c r="BY50" s="142"/>
      <c r="BZ50" s="142"/>
      <c r="CA50" s="142"/>
      <c r="CB50" s="142"/>
      <c r="CC50" s="142"/>
      <c r="CD50" s="142"/>
      <c r="CE50" s="142"/>
      <c r="CF50" s="142"/>
      <c r="CG50" s="142"/>
      <c r="CH50" s="142"/>
      <c r="CI50" s="142"/>
      <c r="CJ50" s="142"/>
      <c r="CK50" s="142"/>
      <c r="CL50" s="142"/>
    </row>
    <row r="51" spans="1:90" x14ac:dyDescent="0.35">
      <c r="A51" s="40" t="s">
        <v>42</v>
      </c>
      <c r="B51" s="40" t="s">
        <v>43</v>
      </c>
    </row>
    <row r="52" spans="1:90" x14ac:dyDescent="0.35">
      <c r="A52" s="40" t="s">
        <v>36</v>
      </c>
      <c r="B52" s="40" t="s">
        <v>52</v>
      </c>
    </row>
    <row r="53" spans="1:90" x14ac:dyDescent="0.35">
      <c r="A53" s="40" t="s">
        <v>51</v>
      </c>
      <c r="B53" s="40" t="s">
        <v>53</v>
      </c>
    </row>
    <row r="54" spans="1:90" x14ac:dyDescent="0.35">
      <c r="A54" s="40" t="s">
        <v>25</v>
      </c>
      <c r="B54" s="40" t="s">
        <v>54</v>
      </c>
    </row>
    <row r="55" spans="1:90" x14ac:dyDescent="0.35">
      <c r="A55" s="40" t="s">
        <v>55</v>
      </c>
      <c r="B55" s="40" t="s">
        <v>2956</v>
      </c>
    </row>
    <row r="56" spans="1:90" x14ac:dyDescent="0.35">
      <c r="A56" s="79" t="s">
        <v>56</v>
      </c>
      <c r="B56" s="40" t="s">
        <v>2960</v>
      </c>
    </row>
    <row r="57" spans="1:90" x14ac:dyDescent="0.35">
      <c r="A57" s="40" t="s">
        <v>57</v>
      </c>
      <c r="B57" s="40" t="s">
        <v>2945</v>
      </c>
    </row>
    <row r="58" spans="1:90" x14ac:dyDescent="0.35">
      <c r="B58" s="40" t="s">
        <v>2959</v>
      </c>
    </row>
  </sheetData>
  <customSheetViews>
    <customSheetView guid="{4F400F4F-3CCA-438A-8291-BB892DB15710}">
      <pane xSplit="2" ySplit="3" topLeftCell="CE4" activePane="bottomRight" state="frozen"/>
      <selection pane="bottomRight" activeCell="CL28" sqref="CL28"/>
      <pageMargins left="0.7" right="0.7" top="0.75" bottom="0.75" header="0.3" footer="0.3"/>
      <pageSetup paperSize="9" orientation="portrait" r:id="rId1"/>
    </customSheetView>
    <customSheetView guid="{9377BDC9-F096-46A0-894F-CAFD90995701}">
      <pane xSplit="2" ySplit="3" topLeftCell="P43" activePane="bottomRight" state="frozen"/>
      <selection pane="bottomRight" activeCell="B59" sqref="B59"/>
      <pageMargins left="0.7" right="0.7" top="0.75" bottom="0.75" header="0.3" footer="0.3"/>
      <pageSetup paperSize="9" orientation="portrait" r:id="rId2"/>
    </customSheetView>
  </customSheetViews>
  <mergeCells count="473">
    <mergeCell ref="CK18:CL18"/>
    <mergeCell ref="CK19:CL19"/>
    <mergeCell ref="CK4:CL4"/>
    <mergeCell ref="CK8:CL8"/>
    <mergeCell ref="CK9:CL9"/>
    <mergeCell ref="CK10:CL10"/>
    <mergeCell ref="CK11:CL11"/>
    <mergeCell ref="CK13:CL13"/>
    <mergeCell ref="CK14:CL14"/>
    <mergeCell ref="CK15:CL15"/>
    <mergeCell ref="CK16:CL16"/>
    <mergeCell ref="CE8:CF8"/>
    <mergeCell ref="CE9:CF9"/>
    <mergeCell ref="CE10:CF10"/>
    <mergeCell ref="CC16:CD16"/>
    <mergeCell ref="CC18:CD18"/>
    <mergeCell ref="CC19:CD19"/>
    <mergeCell ref="CE11:CF11"/>
    <mergeCell ref="CE13:CF13"/>
    <mergeCell ref="CE15:CF15"/>
    <mergeCell ref="CE16:CF16"/>
    <mergeCell ref="CE18:CF18"/>
    <mergeCell ref="CE19:CF19"/>
    <mergeCell ref="CE14:CF14"/>
    <mergeCell ref="CA18:CB18"/>
    <mergeCell ref="CA19:CB19"/>
    <mergeCell ref="CC14:CD14"/>
    <mergeCell ref="CC15:CD15"/>
    <mergeCell ref="BN15:BO15"/>
    <mergeCell ref="BN16:BO16"/>
    <mergeCell ref="BN18:BO18"/>
    <mergeCell ref="BN19:BO19"/>
    <mergeCell ref="BS19:BT19"/>
    <mergeCell ref="BQ14:BR14"/>
    <mergeCell ref="BQ15:BR15"/>
    <mergeCell ref="BQ16:BR16"/>
    <mergeCell ref="BQ18:BR18"/>
    <mergeCell ref="BQ19:BR19"/>
    <mergeCell ref="BW19:BX19"/>
    <mergeCell ref="BU19:BV19"/>
    <mergeCell ref="BW18:BX18"/>
    <mergeCell ref="BY14:BZ14"/>
    <mergeCell ref="BY15:BZ15"/>
    <mergeCell ref="BY16:BZ16"/>
    <mergeCell ref="BY18:BZ18"/>
    <mergeCell ref="BY19:BZ19"/>
    <mergeCell ref="CA14:CB14"/>
    <mergeCell ref="CA15:CB15"/>
    <mergeCell ref="BN13:BO13"/>
    <mergeCell ref="BN4:BO4"/>
    <mergeCell ref="BN8:BO8"/>
    <mergeCell ref="BN9:BO9"/>
    <mergeCell ref="BN10:BO10"/>
    <mergeCell ref="BN11:BO11"/>
    <mergeCell ref="BN14:BO14"/>
    <mergeCell ref="BL9:BM9"/>
    <mergeCell ref="BL10:BM10"/>
    <mergeCell ref="BL11:BM11"/>
    <mergeCell ref="BJ15:BK15"/>
    <mergeCell ref="BJ16:BK16"/>
    <mergeCell ref="BL14:BM14"/>
    <mergeCell ref="BL15:BM15"/>
    <mergeCell ref="BL16:BM16"/>
    <mergeCell ref="BJ18:BK18"/>
    <mergeCell ref="BJ19:BK19"/>
    <mergeCell ref="BJ4:BK4"/>
    <mergeCell ref="BJ8:BK8"/>
    <mergeCell ref="BJ9:BK9"/>
    <mergeCell ref="BJ10:BK10"/>
    <mergeCell ref="BJ11:BK11"/>
    <mergeCell ref="BJ13:BK13"/>
    <mergeCell ref="BJ14:BK14"/>
    <mergeCell ref="BL18:BM18"/>
    <mergeCell ref="BL19:BM19"/>
    <mergeCell ref="BL13:BM13"/>
    <mergeCell ref="BL4:BM4"/>
    <mergeCell ref="BL8:BM8"/>
    <mergeCell ref="AP19:AQ19"/>
    <mergeCell ref="AZ16:BA16"/>
    <mergeCell ref="BB16:BC16"/>
    <mergeCell ref="AZ18:BA18"/>
    <mergeCell ref="AZ19:BA19"/>
    <mergeCell ref="AX19:AY19"/>
    <mergeCell ref="AT19:AU19"/>
    <mergeCell ref="AV19:AW19"/>
    <mergeCell ref="AR19:AS19"/>
    <mergeCell ref="BB18:BC18"/>
    <mergeCell ref="BB19:BC19"/>
    <mergeCell ref="BB4:BC4"/>
    <mergeCell ref="AT4:AU4"/>
    <mergeCell ref="AZ4:BA4"/>
    <mergeCell ref="BB8:BC8"/>
    <mergeCell ref="BB9:BC9"/>
    <mergeCell ref="AZ8:BA8"/>
    <mergeCell ref="AZ9:BA9"/>
    <mergeCell ref="BB10:BC10"/>
    <mergeCell ref="S10:T10"/>
    <mergeCell ref="AC10:AD10"/>
    <mergeCell ref="AN10:AO10"/>
    <mergeCell ref="AP10:AQ10"/>
    <mergeCell ref="AE10:AF10"/>
    <mergeCell ref="AI4:AK4"/>
    <mergeCell ref="AL4:AM4"/>
    <mergeCell ref="AG4:AH4"/>
    <mergeCell ref="AX4:AY4"/>
    <mergeCell ref="O10:P10"/>
    <mergeCell ref="AT8:AU8"/>
    <mergeCell ref="AT9:AU9"/>
    <mergeCell ref="AL8:AM8"/>
    <mergeCell ref="S8:T8"/>
    <mergeCell ref="AN8:AO8"/>
    <mergeCell ref="Y9:Z9"/>
    <mergeCell ref="AC8:AD8"/>
    <mergeCell ref="AC9:AD9"/>
    <mergeCell ref="AA9:AB9"/>
    <mergeCell ref="AE8:AF8"/>
    <mergeCell ref="AG8:AH8"/>
    <mergeCell ref="AN9:AO9"/>
    <mergeCell ref="AR8:AS8"/>
    <mergeCell ref="AG10:AH10"/>
    <mergeCell ref="AI8:AK8"/>
    <mergeCell ref="Y10:Z10"/>
    <mergeCell ref="W10:X10"/>
    <mergeCell ref="I9:J9"/>
    <mergeCell ref="E8:F8"/>
    <mergeCell ref="I8:J8"/>
    <mergeCell ref="K8:L8"/>
    <mergeCell ref="AE9:AF9"/>
    <mergeCell ref="W8:X8"/>
    <mergeCell ref="W9:X9"/>
    <mergeCell ref="AA8:AB8"/>
    <mergeCell ref="W4:X4"/>
    <mergeCell ref="U4:V4"/>
    <mergeCell ref="AE4:AF4"/>
    <mergeCell ref="U9:V9"/>
    <mergeCell ref="O8:P8"/>
    <mergeCell ref="U8:V8"/>
    <mergeCell ref="S9:T9"/>
    <mergeCell ref="Q8:R8"/>
    <mergeCell ref="Q4:R4"/>
    <mergeCell ref="S4:T4"/>
    <mergeCell ref="AA4:AB4"/>
    <mergeCell ref="Y4:Z4"/>
    <mergeCell ref="Y8:Z8"/>
    <mergeCell ref="Q9:R9"/>
    <mergeCell ref="C8:D8"/>
    <mergeCell ref="C9:D9"/>
    <mergeCell ref="G8:H8"/>
    <mergeCell ref="G9:H9"/>
    <mergeCell ref="M8:N8"/>
    <mergeCell ref="AG9:AH9"/>
    <mergeCell ref="AV4:AW4"/>
    <mergeCell ref="AR4:AS4"/>
    <mergeCell ref="AP4:AQ4"/>
    <mergeCell ref="AN4:AO4"/>
    <mergeCell ref="AR9:AS9"/>
    <mergeCell ref="AP8:AQ8"/>
    <mergeCell ref="AV8:AW8"/>
    <mergeCell ref="AV9:AW9"/>
    <mergeCell ref="C4:D4"/>
    <mergeCell ref="E4:F4"/>
    <mergeCell ref="K4:L4"/>
    <mergeCell ref="O4:P4"/>
    <mergeCell ref="AC4:AD4"/>
    <mergeCell ref="M9:N9"/>
    <mergeCell ref="M4:N4"/>
    <mergeCell ref="G4:H4"/>
    <mergeCell ref="I4:J4"/>
    <mergeCell ref="K9:L9"/>
    <mergeCell ref="AI15:AK15"/>
    <mergeCell ref="AX8:AY8"/>
    <mergeCell ref="AX9:AY9"/>
    <mergeCell ref="AI9:AK9"/>
    <mergeCell ref="AP9:AQ9"/>
    <mergeCell ref="AI10:AK10"/>
    <mergeCell ref="AL9:AM9"/>
    <mergeCell ref="AV15:AW15"/>
    <mergeCell ref="AL16:AM16"/>
    <mergeCell ref="AI16:AK16"/>
    <mergeCell ref="AN11:AO11"/>
    <mergeCell ref="AR10:AS10"/>
    <mergeCell ref="AX16:AY16"/>
    <mergeCell ref="AX15:AY15"/>
    <mergeCell ref="AT15:AU15"/>
    <mergeCell ref="AV14:AW14"/>
    <mergeCell ref="AX10:AY10"/>
    <mergeCell ref="AX11:AY11"/>
    <mergeCell ref="AL10:AM10"/>
    <mergeCell ref="AX13:AY13"/>
    <mergeCell ref="AE16:AF16"/>
    <mergeCell ref="AE11:AF11"/>
    <mergeCell ref="AG15:AH15"/>
    <mergeCell ref="AX18:AY18"/>
    <mergeCell ref="AV18:AW18"/>
    <mergeCell ref="AR16:AS16"/>
    <mergeCell ref="AR18:AS18"/>
    <mergeCell ref="AT16:AU16"/>
    <mergeCell ref="AT18:AU18"/>
    <mergeCell ref="AV16:AW16"/>
    <mergeCell ref="AR15:AS15"/>
    <mergeCell ref="AP18:AQ18"/>
    <mergeCell ref="AN14:AO14"/>
    <mergeCell ref="AN15:AO15"/>
    <mergeCell ref="AE14:AF14"/>
    <mergeCell ref="AG14:AH14"/>
    <mergeCell ref="AE15:AF15"/>
    <mergeCell ref="AL15:AM15"/>
    <mergeCell ref="AL14:AM14"/>
    <mergeCell ref="AP11:AQ11"/>
    <mergeCell ref="AP15:AQ15"/>
    <mergeCell ref="AR11:AS11"/>
    <mergeCell ref="AR14:AS14"/>
    <mergeCell ref="AP16:AQ16"/>
    <mergeCell ref="Q10:R10"/>
    <mergeCell ref="M13:N13"/>
    <mergeCell ref="M14:N14"/>
    <mergeCell ref="AA10:AB10"/>
    <mergeCell ref="U10:V10"/>
    <mergeCell ref="AG19:AH19"/>
    <mergeCell ref="AN19:AO19"/>
    <mergeCell ref="AN18:AO18"/>
    <mergeCell ref="AN16:AO16"/>
    <mergeCell ref="W19:X19"/>
    <mergeCell ref="AA19:AB19"/>
    <mergeCell ref="AE19:AF19"/>
    <mergeCell ref="AL19:AM19"/>
    <mergeCell ref="AC19:AD19"/>
    <mergeCell ref="AG16:AH16"/>
    <mergeCell ref="AA18:AB18"/>
    <mergeCell ref="AL18:AM18"/>
    <mergeCell ref="AC18:AD18"/>
    <mergeCell ref="AI18:AK18"/>
    <mergeCell ref="Y16:Z16"/>
    <mergeCell ref="AE18:AF18"/>
    <mergeCell ref="AG18:AH18"/>
    <mergeCell ref="AG11:AH11"/>
    <mergeCell ref="AI19:AK19"/>
    <mergeCell ref="AC16:AD16"/>
    <mergeCell ref="G19:H19"/>
    <mergeCell ref="K19:L19"/>
    <mergeCell ref="I18:J18"/>
    <mergeCell ref="M19:N19"/>
    <mergeCell ref="K16:L16"/>
    <mergeCell ref="I19:J19"/>
    <mergeCell ref="G18:H18"/>
    <mergeCell ref="I15:J15"/>
    <mergeCell ref="O18:P18"/>
    <mergeCell ref="O16:P16"/>
    <mergeCell ref="Q19:R19"/>
    <mergeCell ref="S18:T18"/>
    <mergeCell ref="Q18:R18"/>
    <mergeCell ref="U18:V18"/>
    <mergeCell ref="U19:V19"/>
    <mergeCell ref="Y18:Z18"/>
    <mergeCell ref="Y19:Z19"/>
    <mergeCell ref="AA15:AB15"/>
    <mergeCell ref="S19:T19"/>
    <mergeCell ref="AA16:AB16"/>
    <mergeCell ref="W16:X16"/>
    <mergeCell ref="W18:X18"/>
    <mergeCell ref="K13:L13"/>
    <mergeCell ref="M18:N18"/>
    <mergeCell ref="G15:H15"/>
    <mergeCell ref="K14:L14"/>
    <mergeCell ref="K15:L15"/>
    <mergeCell ref="I14:J14"/>
    <mergeCell ref="G11:H11"/>
    <mergeCell ref="I11:J11"/>
    <mergeCell ref="K10:L10"/>
    <mergeCell ref="G10:H10"/>
    <mergeCell ref="K18:L18"/>
    <mergeCell ref="K11:L11"/>
    <mergeCell ref="I10:J10"/>
    <mergeCell ref="W14:X14"/>
    <mergeCell ref="W15:X15"/>
    <mergeCell ref="W11:X11"/>
    <mergeCell ref="W13:X13"/>
    <mergeCell ref="Q11:R11"/>
    <mergeCell ref="O11:P11"/>
    <mergeCell ref="S16:T16"/>
    <mergeCell ref="Q16:R16"/>
    <mergeCell ref="U16:V16"/>
    <mergeCell ref="S15:T15"/>
    <mergeCell ref="U13:V13"/>
    <mergeCell ref="U14:V14"/>
    <mergeCell ref="S13:T13"/>
    <mergeCell ref="U15:V15"/>
    <mergeCell ref="Q14:R14"/>
    <mergeCell ref="E18:F18"/>
    <mergeCell ref="Q13:R13"/>
    <mergeCell ref="E19:F19"/>
    <mergeCell ref="E9:F9"/>
    <mergeCell ref="C15:D15"/>
    <mergeCell ref="C16:D16"/>
    <mergeCell ref="C18:D18"/>
    <mergeCell ref="C19:D19"/>
    <mergeCell ref="C10:D10"/>
    <mergeCell ref="C11:D11"/>
    <mergeCell ref="E10:F10"/>
    <mergeCell ref="E15:F15"/>
    <mergeCell ref="O19:P19"/>
    <mergeCell ref="O9:P9"/>
    <mergeCell ref="C13:D13"/>
    <mergeCell ref="C14:D14"/>
    <mergeCell ref="O15:P15"/>
    <mergeCell ref="O13:P13"/>
    <mergeCell ref="M16:N16"/>
    <mergeCell ref="M15:N15"/>
    <mergeCell ref="O14:P14"/>
    <mergeCell ref="M10:N10"/>
    <mergeCell ref="M11:N11"/>
    <mergeCell ref="Q15:R15"/>
    <mergeCell ref="AE13:AF13"/>
    <mergeCell ref="E16:F16"/>
    <mergeCell ref="E11:F11"/>
    <mergeCell ref="E13:F13"/>
    <mergeCell ref="E14:F14"/>
    <mergeCell ref="S14:T14"/>
    <mergeCell ref="U11:V11"/>
    <mergeCell ref="S11:T11"/>
    <mergeCell ref="G16:H16"/>
    <mergeCell ref="I16:J16"/>
    <mergeCell ref="I13:J13"/>
    <mergeCell ref="Y11:Z11"/>
    <mergeCell ref="AC11:AD11"/>
    <mergeCell ref="AC13:AD13"/>
    <mergeCell ref="AA13:AB13"/>
    <mergeCell ref="AA14:AB14"/>
    <mergeCell ref="Y13:Z13"/>
    <mergeCell ref="Y14:Z14"/>
    <mergeCell ref="G13:H13"/>
    <mergeCell ref="G14:H14"/>
    <mergeCell ref="AA11:AB11"/>
    <mergeCell ref="AC14:AD14"/>
    <mergeCell ref="Y15:Z15"/>
    <mergeCell ref="AC15:AD15"/>
    <mergeCell ref="AX14:AY14"/>
    <mergeCell ref="AV10:AW10"/>
    <mergeCell ref="AV11:AW11"/>
    <mergeCell ref="AV13:AW13"/>
    <mergeCell ref="AN13:AO13"/>
    <mergeCell ref="AP13:AQ13"/>
    <mergeCell ref="AP14:AQ14"/>
    <mergeCell ref="AG13:AH13"/>
    <mergeCell ref="AL13:AM13"/>
    <mergeCell ref="AI14:AK14"/>
    <mergeCell ref="AL11:AM11"/>
    <mergeCell ref="AI11:AK11"/>
    <mergeCell ref="AI13:AK13"/>
    <mergeCell ref="AR13:AS13"/>
    <mergeCell ref="AT13:AU13"/>
    <mergeCell ref="AT10:AU10"/>
    <mergeCell ref="AT11:AU11"/>
    <mergeCell ref="AT14:AU14"/>
    <mergeCell ref="BB11:BC11"/>
    <mergeCell ref="BB13:BC13"/>
    <mergeCell ref="BB14:BC14"/>
    <mergeCell ref="BB15:BC15"/>
    <mergeCell ref="AZ10:BA10"/>
    <mergeCell ref="AZ11:BA11"/>
    <mergeCell ref="AZ13:BA13"/>
    <mergeCell ref="AZ14:BA14"/>
    <mergeCell ref="AZ15:BA15"/>
    <mergeCell ref="BF19:BG19"/>
    <mergeCell ref="BD10:BE10"/>
    <mergeCell ref="BF10:BG10"/>
    <mergeCell ref="BD11:BE11"/>
    <mergeCell ref="BF11:BG11"/>
    <mergeCell ref="BD13:BE13"/>
    <mergeCell ref="BF13:BG13"/>
    <mergeCell ref="BF14:BG14"/>
    <mergeCell ref="BD4:BE4"/>
    <mergeCell ref="BF4:BG4"/>
    <mergeCell ref="BD8:BE8"/>
    <mergeCell ref="BF8:BG8"/>
    <mergeCell ref="BD9:BE9"/>
    <mergeCell ref="BF9:BG9"/>
    <mergeCell ref="BF15:BG15"/>
    <mergeCell ref="BF16:BG16"/>
    <mergeCell ref="BF18:BG18"/>
    <mergeCell ref="BD18:BE18"/>
    <mergeCell ref="BD19:BE19"/>
    <mergeCell ref="BD16:BE16"/>
    <mergeCell ref="BD14:BE14"/>
    <mergeCell ref="BD15:BE15"/>
    <mergeCell ref="BH18:BI18"/>
    <mergeCell ref="BH19:BI19"/>
    <mergeCell ref="BH4:BI4"/>
    <mergeCell ref="BH8:BI8"/>
    <mergeCell ref="BH9:BI9"/>
    <mergeCell ref="BH10:BI10"/>
    <mergeCell ref="BH11:BI11"/>
    <mergeCell ref="BH13:BI13"/>
    <mergeCell ref="BH14:BI14"/>
    <mergeCell ref="BH15:BI15"/>
    <mergeCell ref="BH16:BI16"/>
    <mergeCell ref="BQ13:BR13"/>
    <mergeCell ref="BS4:BT4"/>
    <mergeCell ref="BS8:BT8"/>
    <mergeCell ref="BS9:BT9"/>
    <mergeCell ref="BS10:BT10"/>
    <mergeCell ref="BS11:BT11"/>
    <mergeCell ref="BQ4:BR4"/>
    <mergeCell ref="BQ8:BR8"/>
    <mergeCell ref="BQ9:BR9"/>
    <mergeCell ref="BQ10:BR10"/>
    <mergeCell ref="BQ11:BR11"/>
    <mergeCell ref="BU13:BV13"/>
    <mergeCell ref="BS13:BT13"/>
    <mergeCell ref="BS14:BT14"/>
    <mergeCell ref="BS15:BT15"/>
    <mergeCell ref="BS16:BT16"/>
    <mergeCell ref="BS18:BT18"/>
    <mergeCell ref="BW4:BX4"/>
    <mergeCell ref="BW8:BX8"/>
    <mergeCell ref="BW9:BX9"/>
    <mergeCell ref="BW10:BX10"/>
    <mergeCell ref="BW11:BX11"/>
    <mergeCell ref="BU4:BV4"/>
    <mergeCell ref="BU8:BV8"/>
    <mergeCell ref="BU9:BV9"/>
    <mergeCell ref="BU10:BV10"/>
    <mergeCell ref="BU11:BV11"/>
    <mergeCell ref="BU14:BV14"/>
    <mergeCell ref="BU15:BV15"/>
    <mergeCell ref="BU16:BV16"/>
    <mergeCell ref="BU18:BV18"/>
    <mergeCell ref="BW13:BX13"/>
    <mergeCell ref="BW14:BX14"/>
    <mergeCell ref="BW15:BX15"/>
    <mergeCell ref="BW16:BX16"/>
    <mergeCell ref="CG18:CH18"/>
    <mergeCell ref="CG19:CH19"/>
    <mergeCell ref="CI4:CJ4"/>
    <mergeCell ref="CI8:CJ8"/>
    <mergeCell ref="CI9:CJ9"/>
    <mergeCell ref="CI10:CJ10"/>
    <mergeCell ref="CI11:CJ11"/>
    <mergeCell ref="CI13:CJ13"/>
    <mergeCell ref="CI14:CJ14"/>
    <mergeCell ref="CI15:CJ15"/>
    <mergeCell ref="CI16:CJ16"/>
    <mergeCell ref="CI18:CJ18"/>
    <mergeCell ref="CI19:CJ19"/>
    <mergeCell ref="CG4:CH4"/>
    <mergeCell ref="CG8:CH8"/>
    <mergeCell ref="CG9:CH9"/>
    <mergeCell ref="CG10:CH10"/>
    <mergeCell ref="CG11:CH11"/>
    <mergeCell ref="CG13:CH13"/>
    <mergeCell ref="CG14:CH14"/>
    <mergeCell ref="CG15:CH15"/>
    <mergeCell ref="CG16:CH16"/>
    <mergeCell ref="BY4:BZ4"/>
    <mergeCell ref="BY8:BZ8"/>
    <mergeCell ref="BY9:BZ9"/>
    <mergeCell ref="BY10:BZ10"/>
    <mergeCell ref="BY11:BZ11"/>
    <mergeCell ref="BY13:BZ13"/>
    <mergeCell ref="CA16:CB16"/>
    <mergeCell ref="CA4:CB4"/>
    <mergeCell ref="CA8:CB8"/>
    <mergeCell ref="CA9:CB9"/>
    <mergeCell ref="CA10:CB10"/>
    <mergeCell ref="CA11:CB11"/>
    <mergeCell ref="CC8:CD8"/>
    <mergeCell ref="CA13:CB13"/>
    <mergeCell ref="CC4:CD4"/>
    <mergeCell ref="CC9:CD9"/>
    <mergeCell ref="CC10:CD10"/>
    <mergeCell ref="CC11:CD11"/>
    <mergeCell ref="CC13:CD13"/>
    <mergeCell ref="CE4:CF4"/>
  </mergeCells>
  <conditionalFormatting sqref="C33:CJ42 C22:CJ31">
    <cfRule type="expression" dxfId="16" priority="22">
      <formula>C$1=4</formula>
    </cfRule>
    <cfRule type="expression" dxfId="15" priority="23">
      <formula>C$1=3</formula>
    </cfRule>
  </conditionalFormatting>
  <conditionalFormatting sqref="C33:CJ42 C22:CJ31">
    <cfRule type="expression" dxfId="14" priority="21">
      <formula>C$1=2</formula>
    </cfRule>
  </conditionalFormatting>
  <conditionalFormatting sqref="C33:CJ42 C22:CJ31">
    <cfRule type="cellIs" dxfId="13" priority="20" operator="equal">
      <formula>0</formula>
    </cfRule>
  </conditionalFormatting>
  <conditionalFormatting sqref="CK22:CL31">
    <cfRule type="expression" dxfId="12" priority="10">
      <formula>CK$1=4</formula>
    </cfRule>
    <cfRule type="expression" dxfId="11" priority="11">
      <formula>CK$1=3</formula>
    </cfRule>
  </conditionalFormatting>
  <conditionalFormatting sqref="CK22:CL31">
    <cfRule type="expression" dxfId="10" priority="9">
      <formula>CK$1=2</formula>
    </cfRule>
  </conditionalFormatting>
  <conditionalFormatting sqref="CK22:CL31">
    <cfRule type="cellIs" dxfId="9" priority="8" operator="equal">
      <formula>0</formula>
    </cfRule>
  </conditionalFormatting>
  <conditionalFormatting sqref="CK33:CL42">
    <cfRule type="expression" dxfId="8" priority="6">
      <formula>CK$1=4</formula>
    </cfRule>
    <cfRule type="expression" dxfId="7" priority="7">
      <formula>CK$1=3</formula>
    </cfRule>
  </conditionalFormatting>
  <conditionalFormatting sqref="CK33:CL42">
    <cfRule type="expression" dxfId="6" priority="5">
      <formula>CK$1=2</formula>
    </cfRule>
  </conditionalFormatting>
  <conditionalFormatting sqref="CK33:CL42">
    <cfRule type="cellIs" dxfId="5" priority="4" operator="equal">
      <formula>0</formula>
    </cfRule>
  </conditionalFormatting>
  <conditionalFormatting sqref="CK33:CL42">
    <cfRule type="cellIs" dxfId="4" priority="1" operator="equal">
      <formula>0</formula>
    </cfRule>
  </conditionalFormatting>
  <pageMargins left="0.7" right="0.7" top="0.75" bottom="0.75" header="0.3" footer="0.3"/>
  <pageSetup paperSize="9" orientation="portrait" r:id="rId3"/>
  <extLst>
    <ext xmlns:x14="http://schemas.microsoft.com/office/spreadsheetml/2009/9/main" uri="{78C0D931-6437-407d-A8EE-F0AAD7539E65}">
      <x14:conditionalFormattings>
        <x14:conditionalFormatting xmlns:xm="http://schemas.microsoft.com/office/excel/2006/main">
          <x14:cfRule type="expression" priority="19" id="{04994065-BDB6-4DB8-9D17-053126F25E32}">
            <xm:f>ISNA(VLOOKUP(C$3,'NAV Decimal'!$A:$A,1,0))</xm:f>
            <x14:dxf>
              <numFmt numFmtId="175" formatCode="&quot;**&quot;"/>
            </x14:dxf>
          </x14:cfRule>
          <xm:sqref>C22</xm:sqref>
        </x14:conditionalFormatting>
        <x14:conditionalFormatting xmlns:xm="http://schemas.microsoft.com/office/excel/2006/main">
          <x14:cfRule type="expression" priority="13" id="{825B386D-0D17-4450-BF71-604C9A408F6E}">
            <xm:f>AND(ISNA(VLOOKUP(C$3,'NAV Decimal'!$A:$A,1,0)),C$1=4)</xm:f>
            <x14:dxf>
              <numFmt numFmtId="174" formatCode="#,##0.0000&quot;**&quot;"/>
            </x14:dxf>
          </x14:cfRule>
          <xm:sqref>C33:CL42</xm:sqref>
        </x14:conditionalFormatting>
        <x14:conditionalFormatting xmlns:xm="http://schemas.microsoft.com/office/excel/2006/main">
          <x14:cfRule type="expression" priority="14" id="{E7134A01-BB08-4604-96BF-A6E52EB0BB76}">
            <xm:f>AND(ISNA(VLOOKUP(C$3,'NAV Decimal'!$A:$A,1,0)),C$1=3)</xm:f>
            <x14:dxf>
              <numFmt numFmtId="173" formatCode="#,##0.000&quot;**&quot;"/>
            </x14:dxf>
          </x14:cfRule>
          <xm:sqref>C33:CL42</xm:sqref>
        </x14:conditionalFormatting>
      </x14:conditionalFormatting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C1:N22"/>
  <sheetViews>
    <sheetView workbookViewId="0">
      <selection activeCell="K3" sqref="K3:K22"/>
    </sheetView>
  </sheetViews>
  <sheetFormatPr defaultRowHeight="12.5" x14ac:dyDescent="0.25"/>
  <cols>
    <col min="3" max="3" width="6" bestFit="1" customWidth="1"/>
    <col min="4" max="4" width="35.54296875" bestFit="1" customWidth="1"/>
    <col min="5" max="6" width="16.453125" bestFit="1" customWidth="1"/>
    <col min="7" max="7" width="18.08984375" bestFit="1" customWidth="1"/>
    <col min="8" max="8" width="17.453125" bestFit="1" customWidth="1"/>
    <col min="9" max="9" width="9.36328125" bestFit="1" customWidth="1"/>
    <col min="10" max="10" width="17.453125" bestFit="1" customWidth="1"/>
    <col min="11" max="11" width="13.36328125" bestFit="1" customWidth="1"/>
  </cols>
  <sheetData>
    <row r="1" spans="3:14" ht="13" x14ac:dyDescent="0.3">
      <c r="C1" s="15"/>
      <c r="D1" s="16" t="s">
        <v>699</v>
      </c>
      <c r="E1" s="16" t="s">
        <v>700</v>
      </c>
      <c r="F1" s="16" t="s">
        <v>701</v>
      </c>
      <c r="G1" s="16" t="s">
        <v>702</v>
      </c>
      <c r="H1" s="17" t="s">
        <v>703</v>
      </c>
      <c r="I1" s="18" t="s">
        <v>704</v>
      </c>
      <c r="J1" s="18" t="s">
        <v>705</v>
      </c>
      <c r="K1" s="18" t="s">
        <v>706</v>
      </c>
      <c r="M1" s="2" t="s">
        <v>705</v>
      </c>
      <c r="N1" s="2" t="s">
        <v>706</v>
      </c>
    </row>
    <row r="2" spans="3:14" ht="13" x14ac:dyDescent="0.3">
      <c r="C2" s="19"/>
      <c r="D2" s="15"/>
      <c r="E2" s="15"/>
      <c r="F2" s="15"/>
      <c r="G2" s="15"/>
      <c r="M2" s="2">
        <v>2</v>
      </c>
      <c r="N2" s="2">
        <v>2</v>
      </c>
    </row>
    <row r="3" spans="3:14" ht="13" x14ac:dyDescent="0.3">
      <c r="C3" s="15" t="s">
        <v>2</v>
      </c>
      <c r="D3" s="20" t="s">
        <v>191</v>
      </c>
      <c r="E3" s="21">
        <v>22421187250.280003</v>
      </c>
      <c r="F3" s="21">
        <v>21340164899.030006</v>
      </c>
      <c r="G3" s="21">
        <v>21340164899.030006</v>
      </c>
      <c r="H3" s="21">
        <v>69824942501.853714</v>
      </c>
      <c r="I3" s="38">
        <f>G3/H3</f>
        <v>0.30562380912040804</v>
      </c>
      <c r="J3" s="38">
        <f>E3/H3</f>
        <v>0.32110570301844166</v>
      </c>
      <c r="K3" s="38">
        <f>F3/H3</f>
        <v>0.30562380912040804</v>
      </c>
      <c r="M3" s="23">
        <f>ROUND(J3,$M$2)</f>
        <v>0.32</v>
      </c>
      <c r="N3" s="23">
        <f>ROUND(K3,$N$2)</f>
        <v>0.31</v>
      </c>
    </row>
    <row r="4" spans="3:14" ht="13" x14ac:dyDescent="0.3">
      <c r="C4" s="15" t="s">
        <v>9</v>
      </c>
      <c r="D4" s="20" t="s">
        <v>2925</v>
      </c>
      <c r="E4" s="21">
        <v>16120613421.560001</v>
      </c>
      <c r="F4" s="21">
        <v>7636915995.9499998</v>
      </c>
      <c r="G4" s="21">
        <v>7636915995.9499998</v>
      </c>
      <c r="H4" s="21">
        <v>58080756505.672203</v>
      </c>
      <c r="I4" s="38">
        <f t="shared" ref="I4:I22" si="0">G4/H4</f>
        <v>0.13148788782054127</v>
      </c>
      <c r="J4" s="38">
        <f t="shared" ref="J4:J22" si="1">E4/H4</f>
        <v>0.27755515581112744</v>
      </c>
      <c r="K4" s="38">
        <f t="shared" ref="K4:K22" si="2">F4/H4</f>
        <v>0.13148788782054127</v>
      </c>
      <c r="M4" s="23">
        <f t="shared" ref="M4:M22" si="3">ROUND(J4,$M$2)</f>
        <v>0.28000000000000003</v>
      </c>
      <c r="N4" s="23">
        <f t="shared" ref="N4:N22" si="4">ROUND(K4,$N$2)</f>
        <v>0.13</v>
      </c>
    </row>
    <row r="5" spans="3:14" ht="13" x14ac:dyDescent="0.3">
      <c r="C5" s="15" t="s">
        <v>10</v>
      </c>
      <c r="D5" s="20" t="s">
        <v>707</v>
      </c>
      <c r="E5" s="21">
        <v>2906980215.2399993</v>
      </c>
      <c r="F5" s="21">
        <v>3083065921.3800011</v>
      </c>
      <c r="G5" s="21">
        <v>2906980215.2399993</v>
      </c>
      <c r="H5" s="21">
        <v>11103997477.791983</v>
      </c>
      <c r="I5" s="38">
        <f t="shared" si="0"/>
        <v>0.26179582812892072</v>
      </c>
      <c r="J5" s="38">
        <f t="shared" si="1"/>
        <v>0.26179582812892072</v>
      </c>
      <c r="K5" s="38">
        <f t="shared" si="2"/>
        <v>0.27765369431559572</v>
      </c>
      <c r="M5" s="23">
        <f t="shared" si="3"/>
        <v>0.26</v>
      </c>
      <c r="N5" s="23">
        <f t="shared" si="4"/>
        <v>0.28000000000000003</v>
      </c>
    </row>
    <row r="6" spans="3:14" ht="13" x14ac:dyDescent="0.3">
      <c r="C6" s="15" t="s">
        <v>1</v>
      </c>
      <c r="D6" s="20" t="s">
        <v>193</v>
      </c>
      <c r="E6" s="21">
        <v>6000857850.5499992</v>
      </c>
      <c r="F6" s="21">
        <v>7615400928.8399992</v>
      </c>
      <c r="G6" s="21">
        <v>6000857850.5499992</v>
      </c>
      <c r="H6" s="21">
        <v>75432284940.507263</v>
      </c>
      <c r="I6" s="38">
        <f t="shared" si="0"/>
        <v>7.9552911002004248E-2</v>
      </c>
      <c r="J6" s="38">
        <f t="shared" si="1"/>
        <v>7.9552911002004248E-2</v>
      </c>
      <c r="K6" s="38">
        <f t="shared" si="2"/>
        <v>0.1009567844172584</v>
      </c>
      <c r="M6" s="23">
        <f t="shared" si="3"/>
        <v>0.08</v>
      </c>
      <c r="N6" s="23">
        <f t="shared" si="4"/>
        <v>0.1</v>
      </c>
    </row>
    <row r="7" spans="3:14" ht="13" x14ac:dyDescent="0.3">
      <c r="C7" s="15" t="s">
        <v>5</v>
      </c>
      <c r="D7" s="20" t="s">
        <v>708</v>
      </c>
      <c r="E7" s="21">
        <v>26678285608.169987</v>
      </c>
      <c r="F7" s="21">
        <v>19307191224.669998</v>
      </c>
      <c r="G7" s="21">
        <v>19307191224.669998</v>
      </c>
      <c r="H7" s="21">
        <v>126822652574.03659</v>
      </c>
      <c r="I7" s="38">
        <f t="shared" si="0"/>
        <v>0.15223771804803432</v>
      </c>
      <c r="J7" s="38">
        <f t="shared" si="1"/>
        <v>0.21035899397070035</v>
      </c>
      <c r="K7" s="38">
        <f t="shared" si="2"/>
        <v>0.15223771804803432</v>
      </c>
      <c r="M7" s="23">
        <f t="shared" si="3"/>
        <v>0.21</v>
      </c>
      <c r="N7" s="23">
        <f t="shared" si="4"/>
        <v>0.15</v>
      </c>
    </row>
    <row r="8" spans="3:14" ht="13" x14ac:dyDescent="0.3">
      <c r="C8" s="36" t="s">
        <v>0</v>
      </c>
      <c r="D8" s="20" t="s">
        <v>175</v>
      </c>
      <c r="E8" s="21">
        <v>23155541378.760006</v>
      </c>
      <c r="F8" s="21">
        <v>25534315887.549976</v>
      </c>
      <c r="G8" s="21">
        <v>23155541378.760006</v>
      </c>
      <c r="H8" s="21">
        <v>89655809427.542068</v>
      </c>
      <c r="I8" s="38">
        <f t="shared" si="0"/>
        <v>0.25827151108901453</v>
      </c>
      <c r="J8" s="38">
        <f t="shared" si="1"/>
        <v>0.25827151108901453</v>
      </c>
      <c r="K8" s="38">
        <f t="shared" si="2"/>
        <v>0.28480380747871414</v>
      </c>
      <c r="M8" s="23">
        <f t="shared" si="3"/>
        <v>0.26</v>
      </c>
      <c r="N8" s="23">
        <f t="shared" si="4"/>
        <v>0.28000000000000003</v>
      </c>
    </row>
    <row r="9" spans="3:14" ht="13" x14ac:dyDescent="0.3">
      <c r="C9" s="15" t="s">
        <v>6</v>
      </c>
      <c r="D9" s="20" t="s">
        <v>709</v>
      </c>
      <c r="E9" s="21">
        <v>6709154067.4300003</v>
      </c>
      <c r="F9" s="21">
        <v>8456904643.9700003</v>
      </c>
      <c r="G9" s="21">
        <v>6709154067.4300003</v>
      </c>
      <c r="H9" s="21">
        <v>28031409780.359509</v>
      </c>
      <c r="I9" s="38">
        <f t="shared" si="0"/>
        <v>0.23934415428976524</v>
      </c>
      <c r="J9" s="38">
        <f t="shared" si="1"/>
        <v>0.23934415428976524</v>
      </c>
      <c r="K9" s="38">
        <f t="shared" si="2"/>
        <v>0.30169387520050511</v>
      </c>
      <c r="M9" s="23">
        <f t="shared" si="3"/>
        <v>0.24</v>
      </c>
      <c r="N9" s="23">
        <f t="shared" si="4"/>
        <v>0.3</v>
      </c>
    </row>
    <row r="10" spans="3:14" ht="13" x14ac:dyDescent="0.3">
      <c r="C10" s="15" t="s">
        <v>4</v>
      </c>
      <c r="D10" s="20" t="s">
        <v>196</v>
      </c>
      <c r="E10" s="21">
        <v>16690097413.029993</v>
      </c>
      <c r="F10" s="21">
        <v>18362590463.449978</v>
      </c>
      <c r="G10" s="21">
        <v>16690097413.029993</v>
      </c>
      <c r="H10" s="21">
        <v>64651886828.428688</v>
      </c>
      <c r="I10" s="38">
        <f t="shared" si="0"/>
        <v>0.258153291911212</v>
      </c>
      <c r="J10" s="38">
        <f t="shared" si="1"/>
        <v>0.258153291911212</v>
      </c>
      <c r="K10" s="38">
        <f t="shared" si="2"/>
        <v>0.28402249902125964</v>
      </c>
      <c r="M10" s="23">
        <f t="shared" si="3"/>
        <v>0.26</v>
      </c>
      <c r="N10" s="23">
        <f t="shared" si="4"/>
        <v>0.28000000000000003</v>
      </c>
    </row>
    <row r="11" spans="3:14" ht="13" x14ac:dyDescent="0.3">
      <c r="C11" s="15" t="s">
        <v>3</v>
      </c>
      <c r="D11" s="20" t="s">
        <v>710</v>
      </c>
      <c r="E11" s="21">
        <v>2045620337.8899996</v>
      </c>
      <c r="F11" s="21">
        <v>1064354942.8400002</v>
      </c>
      <c r="G11" s="21">
        <v>1064354942.8400002</v>
      </c>
      <c r="H11" s="21">
        <v>6748635713.2555723</v>
      </c>
      <c r="I11" s="38">
        <f t="shared" si="0"/>
        <v>0.15771409038265463</v>
      </c>
      <c r="J11" s="38">
        <f t="shared" si="1"/>
        <v>0.30311612966040258</v>
      </c>
      <c r="K11" s="38">
        <f t="shared" si="2"/>
        <v>0.15771409038265463</v>
      </c>
      <c r="M11" s="23">
        <f t="shared" si="3"/>
        <v>0.3</v>
      </c>
      <c r="N11" s="23">
        <f t="shared" si="4"/>
        <v>0.16</v>
      </c>
    </row>
    <row r="12" spans="3:14" ht="13" x14ac:dyDescent="0.3">
      <c r="C12" s="15" t="s">
        <v>7</v>
      </c>
      <c r="D12" s="20" t="s">
        <v>198</v>
      </c>
      <c r="E12" s="21">
        <v>5490920366.8399992</v>
      </c>
      <c r="F12" s="21">
        <v>7377330496.1499958</v>
      </c>
      <c r="G12" s="21">
        <v>5490920366.8399992</v>
      </c>
      <c r="H12" s="21">
        <v>20965704443.609718</v>
      </c>
      <c r="I12" s="38">
        <f t="shared" si="0"/>
        <v>0.26190011318764034</v>
      </c>
      <c r="J12" s="38">
        <f t="shared" si="1"/>
        <v>0.26190011318764034</v>
      </c>
      <c r="K12" s="38">
        <f t="shared" si="2"/>
        <v>0.3518761087180442</v>
      </c>
      <c r="M12" s="23">
        <f t="shared" si="3"/>
        <v>0.26</v>
      </c>
      <c r="N12" s="23">
        <f t="shared" si="4"/>
        <v>0.35</v>
      </c>
    </row>
    <row r="13" spans="3:14" ht="13" x14ac:dyDescent="0.3">
      <c r="C13" s="15" t="s">
        <v>60</v>
      </c>
      <c r="D13" s="20" t="s">
        <v>186</v>
      </c>
      <c r="E13" s="21">
        <v>8379164960.7099991</v>
      </c>
      <c r="F13" s="21">
        <v>8585146996.2700052</v>
      </c>
      <c r="G13" s="21">
        <v>8379164960.7099991</v>
      </c>
      <c r="H13" s="21">
        <v>3754350942.3233871</v>
      </c>
      <c r="I13" s="38">
        <f t="shared" si="0"/>
        <v>2.2318544774944606</v>
      </c>
      <c r="J13" s="38">
        <f t="shared" si="1"/>
        <v>2.2318544774944606</v>
      </c>
      <c r="K13" s="38">
        <f t="shared" si="2"/>
        <v>2.286719363256188</v>
      </c>
      <c r="M13" s="23">
        <f t="shared" si="3"/>
        <v>2.23</v>
      </c>
      <c r="N13" s="23">
        <f t="shared" si="4"/>
        <v>2.29</v>
      </c>
    </row>
    <row r="14" spans="3:14" ht="13" x14ac:dyDescent="0.3">
      <c r="C14" s="22" t="s">
        <v>78</v>
      </c>
      <c r="D14" s="20" t="s">
        <v>187</v>
      </c>
      <c r="E14" s="21">
        <v>963177189.60000134</v>
      </c>
      <c r="F14" s="21">
        <v>275446441.58000004</v>
      </c>
      <c r="G14" s="21">
        <v>275446441.58000004</v>
      </c>
      <c r="H14" s="21">
        <v>1918811164.995245</v>
      </c>
      <c r="I14" s="38">
        <f t="shared" si="0"/>
        <v>0.14355057266965748</v>
      </c>
      <c r="J14" s="38">
        <f t="shared" si="1"/>
        <v>0.50196559576637034</v>
      </c>
      <c r="K14" s="38">
        <f t="shared" si="2"/>
        <v>0.14355057266965748</v>
      </c>
      <c r="M14" s="23">
        <f t="shared" si="3"/>
        <v>0.5</v>
      </c>
      <c r="N14" s="23">
        <f t="shared" si="4"/>
        <v>0.14000000000000001</v>
      </c>
    </row>
    <row r="15" spans="3:14" ht="13" x14ac:dyDescent="0.3">
      <c r="C15" s="22" t="s">
        <v>82</v>
      </c>
      <c r="D15" s="20" t="s">
        <v>201</v>
      </c>
      <c r="E15" s="21">
        <v>84434005037.590027</v>
      </c>
      <c r="F15" s="21">
        <v>82792962965.200058</v>
      </c>
      <c r="G15" s="21">
        <v>82792962965.200058</v>
      </c>
      <c r="H15" s="21">
        <v>16120485047.466551</v>
      </c>
      <c r="I15" s="38">
        <f t="shared" si="0"/>
        <v>5.1358853484505769</v>
      </c>
      <c r="J15" s="38">
        <f t="shared" si="1"/>
        <v>5.2376839027470474</v>
      </c>
      <c r="K15" s="38">
        <f t="shared" si="2"/>
        <v>5.1358853484505769</v>
      </c>
      <c r="M15" s="23">
        <f t="shared" si="3"/>
        <v>5.24</v>
      </c>
      <c r="N15" s="23">
        <f t="shared" si="4"/>
        <v>5.14</v>
      </c>
    </row>
    <row r="16" spans="3:14" ht="13" x14ac:dyDescent="0.3">
      <c r="C16" s="22" t="s">
        <v>41</v>
      </c>
      <c r="D16" s="20" t="s">
        <v>184</v>
      </c>
      <c r="E16" s="21">
        <v>99313387673.250015</v>
      </c>
      <c r="F16" s="21">
        <v>96428834972.640091</v>
      </c>
      <c r="G16" s="21">
        <v>96428834972.640091</v>
      </c>
      <c r="H16" s="21">
        <v>38065469087.688362</v>
      </c>
      <c r="I16" s="38">
        <f t="shared" si="0"/>
        <v>2.53323648135019</v>
      </c>
      <c r="J16" s="38">
        <f t="shared" si="1"/>
        <v>2.6090152059986376</v>
      </c>
      <c r="K16" s="38">
        <f t="shared" si="2"/>
        <v>2.53323648135019</v>
      </c>
      <c r="M16" s="23">
        <f t="shared" si="3"/>
        <v>2.61</v>
      </c>
      <c r="N16" s="23">
        <f t="shared" si="4"/>
        <v>2.5299999999999998</v>
      </c>
    </row>
    <row r="17" spans="3:14" ht="13" x14ac:dyDescent="0.3">
      <c r="C17" s="22" t="s">
        <v>85</v>
      </c>
      <c r="D17" s="20" t="s">
        <v>711</v>
      </c>
      <c r="E17" s="21">
        <v>0</v>
      </c>
      <c r="F17" s="21">
        <v>1120686009.3600008</v>
      </c>
      <c r="G17" s="21">
        <v>0</v>
      </c>
      <c r="H17" s="21">
        <v>1118253562.9928091</v>
      </c>
      <c r="I17" s="38">
        <f t="shared" si="0"/>
        <v>0</v>
      </c>
      <c r="J17" s="38">
        <f t="shared" si="1"/>
        <v>0</v>
      </c>
      <c r="K17" s="38">
        <f t="shared" si="2"/>
        <v>1.0021752189733084</v>
      </c>
      <c r="M17" s="23">
        <f t="shared" si="3"/>
        <v>0</v>
      </c>
      <c r="N17" s="23">
        <f t="shared" si="4"/>
        <v>1</v>
      </c>
    </row>
    <row r="18" spans="3:14" ht="13" x14ac:dyDescent="0.3">
      <c r="C18" s="22" t="s">
        <v>203</v>
      </c>
      <c r="D18" s="20" t="s">
        <v>712</v>
      </c>
      <c r="E18" s="21">
        <v>2505451114.1599998</v>
      </c>
      <c r="F18" s="21">
        <v>1124056839.1999998</v>
      </c>
      <c r="G18" s="21">
        <v>1124056839.1999998</v>
      </c>
      <c r="H18" s="21">
        <v>13767544439.043171</v>
      </c>
      <c r="I18" s="38">
        <f t="shared" si="0"/>
        <v>8.1645412090503522E-2</v>
      </c>
      <c r="J18" s="38">
        <f t="shared" si="1"/>
        <v>0.18198242433522341</v>
      </c>
      <c r="K18" s="38">
        <f t="shared" si="2"/>
        <v>8.1645412090503522E-2</v>
      </c>
      <c r="M18" s="23">
        <f t="shared" si="3"/>
        <v>0.18</v>
      </c>
      <c r="N18" s="23">
        <f t="shared" si="4"/>
        <v>0.08</v>
      </c>
    </row>
    <row r="19" spans="3:14" ht="13" x14ac:dyDescent="0.3">
      <c r="C19" s="22" t="s">
        <v>205</v>
      </c>
      <c r="D19" s="20" t="s">
        <v>713</v>
      </c>
      <c r="E19" s="21">
        <v>329768817.61999947</v>
      </c>
      <c r="F19" s="21">
        <v>268579449.58000022</v>
      </c>
      <c r="G19" s="21">
        <v>268579449.58000022</v>
      </c>
      <c r="H19" s="21">
        <v>1132498714.1928957</v>
      </c>
      <c r="I19" s="38">
        <f t="shared" si="0"/>
        <v>0.23715651613027242</v>
      </c>
      <c r="J19" s="38">
        <f t="shared" si="1"/>
        <v>0.29118692452999179</v>
      </c>
      <c r="K19" s="38">
        <f t="shared" si="2"/>
        <v>0.23715651613027242</v>
      </c>
      <c r="M19" s="23">
        <f t="shared" si="3"/>
        <v>0.28999999999999998</v>
      </c>
      <c r="N19" s="23">
        <f t="shared" si="4"/>
        <v>0.24</v>
      </c>
    </row>
    <row r="20" spans="3:14" ht="13" x14ac:dyDescent="0.3">
      <c r="C20" s="22" t="s">
        <v>206</v>
      </c>
      <c r="D20" s="20" t="s">
        <v>714</v>
      </c>
      <c r="E20" s="21">
        <v>513389044.95000046</v>
      </c>
      <c r="F20" s="21">
        <v>229984956.41</v>
      </c>
      <c r="G20" s="21">
        <v>229984956.41</v>
      </c>
      <c r="H20" s="21">
        <v>1207185638.327158</v>
      </c>
      <c r="I20" s="38">
        <f t="shared" si="0"/>
        <v>0.1905133304341648</v>
      </c>
      <c r="J20" s="38">
        <f t="shared" si="1"/>
        <v>0.4252776281048396</v>
      </c>
      <c r="K20" s="38">
        <f t="shared" si="2"/>
        <v>0.1905133304341648</v>
      </c>
      <c r="M20" s="23">
        <f t="shared" si="3"/>
        <v>0.43</v>
      </c>
      <c r="N20" s="23">
        <f t="shared" si="4"/>
        <v>0.19</v>
      </c>
    </row>
    <row r="21" spans="3:14" ht="13" x14ac:dyDescent="0.3">
      <c r="C21" s="22" t="s">
        <v>735</v>
      </c>
      <c r="D21" s="20" t="s">
        <v>990</v>
      </c>
      <c r="E21" s="21">
        <v>5351168945.5499954</v>
      </c>
      <c r="F21" s="21">
        <v>3511801647.8699975</v>
      </c>
      <c r="G21" s="21">
        <v>3511801647.8699975</v>
      </c>
      <c r="H21" s="21">
        <v>9357022238.0790749</v>
      </c>
      <c r="I21" s="38">
        <f t="shared" si="0"/>
        <v>0.3753118843277371</v>
      </c>
      <c r="J21" s="38">
        <f t="shared" si="1"/>
        <v>0.57188802264175764</v>
      </c>
      <c r="K21" s="38">
        <f t="shared" si="2"/>
        <v>0.3753118843277371</v>
      </c>
      <c r="M21" s="23">
        <f t="shared" si="3"/>
        <v>0.56999999999999995</v>
      </c>
      <c r="N21" s="23">
        <f t="shared" si="4"/>
        <v>0.38</v>
      </c>
    </row>
    <row r="22" spans="3:14" ht="13" x14ac:dyDescent="0.3">
      <c r="C22" s="22" t="s">
        <v>1953</v>
      </c>
      <c r="D22" s="20" t="s">
        <v>1952</v>
      </c>
      <c r="E22" s="21">
        <v>3488646458.9100013</v>
      </c>
      <c r="F22" s="21">
        <v>2234830159.1199994</v>
      </c>
      <c r="G22" s="21">
        <v>2234830159.1199994</v>
      </c>
      <c r="H22" s="21">
        <v>4743698480.0256243</v>
      </c>
      <c r="I22" s="38">
        <f t="shared" si="0"/>
        <v>0.47111555857317633</v>
      </c>
      <c r="J22" s="38">
        <f t="shared" si="1"/>
        <v>0.73542753056496046</v>
      </c>
      <c r="K22" s="38">
        <f t="shared" si="2"/>
        <v>0.47111555857317633</v>
      </c>
      <c r="M22" s="23">
        <f t="shared" si="3"/>
        <v>0.74</v>
      </c>
      <c r="N22" s="23">
        <f t="shared" si="4"/>
        <v>0.47</v>
      </c>
    </row>
  </sheetData>
  <autoFilter ref="C1:K22" xr:uid="{00000000-0009-0000-0000-000008000000}"/>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M442"/>
  <sheetViews>
    <sheetView workbookViewId="0"/>
  </sheetViews>
  <sheetFormatPr defaultRowHeight="12.5" x14ac:dyDescent="0.25"/>
  <cols>
    <col min="5" max="5" width="7" customWidth="1"/>
  </cols>
  <sheetData>
    <row r="1" spans="1:13" x14ac:dyDescent="0.25">
      <c r="A1" t="s">
        <v>208</v>
      </c>
      <c r="B1" t="s">
        <v>209</v>
      </c>
      <c r="E1" s="7" t="s">
        <v>230</v>
      </c>
      <c r="F1" s="7" t="s">
        <v>231</v>
      </c>
      <c r="G1" s="7" t="s">
        <v>232</v>
      </c>
    </row>
    <row r="2" spans="1:13" x14ac:dyDescent="0.25">
      <c r="A2" t="s">
        <v>210</v>
      </c>
      <c r="B2" t="s">
        <v>39</v>
      </c>
      <c r="C2" t="s">
        <v>211</v>
      </c>
      <c r="D2" t="str">
        <f>+F2&amp;G2</f>
        <v>YD01DDV</v>
      </c>
      <c r="E2">
        <v>119077</v>
      </c>
      <c r="F2" t="s">
        <v>9</v>
      </c>
      <c r="G2" t="s">
        <v>210</v>
      </c>
      <c r="H2" t="s">
        <v>211</v>
      </c>
      <c r="I2" t="s">
        <v>39</v>
      </c>
      <c r="J2" t="str">
        <f>+F2&amp;I2&amp;H2</f>
        <v>YD01DirectD</v>
      </c>
      <c r="L2" t="str">
        <f t="shared" ref="L2:L65" si="0">+F2&amp;I2&amp;H2</f>
        <v>YD01DirectD</v>
      </c>
      <c r="M2" t="b">
        <f t="shared" ref="M2:M65" si="1">+L2=J2</f>
        <v>1</v>
      </c>
    </row>
    <row r="3" spans="1:13" x14ac:dyDescent="0.25">
      <c r="A3" t="s">
        <v>212</v>
      </c>
      <c r="B3" t="s">
        <v>39</v>
      </c>
      <c r="C3" t="s">
        <v>213</v>
      </c>
      <c r="D3" t="str">
        <f t="shared" ref="D3:D66" si="2">+F3&amp;G3</f>
        <v>YD01DGR</v>
      </c>
      <c r="E3">
        <v>119076</v>
      </c>
      <c r="F3" t="s">
        <v>9</v>
      </c>
      <c r="G3" t="s">
        <v>212</v>
      </c>
      <c r="H3" t="s">
        <v>213</v>
      </c>
      <c r="I3" t="s">
        <v>39</v>
      </c>
      <c r="J3" t="str">
        <f t="shared" ref="J3:J66" si="3">+F3&amp;I3&amp;H3</f>
        <v>YD01DirectG</v>
      </c>
      <c r="L3" t="str">
        <f t="shared" si="0"/>
        <v>YD01DirectG</v>
      </c>
      <c r="M3" t="b">
        <f t="shared" si="1"/>
        <v>1</v>
      </c>
    </row>
    <row r="4" spans="1:13" x14ac:dyDescent="0.25">
      <c r="A4" t="s">
        <v>214</v>
      </c>
      <c r="B4" t="s">
        <v>37</v>
      </c>
      <c r="C4" t="s">
        <v>211</v>
      </c>
      <c r="D4" t="str">
        <f t="shared" si="2"/>
        <v>YD01RD</v>
      </c>
      <c r="E4">
        <v>100080</v>
      </c>
      <c r="F4" t="s">
        <v>9</v>
      </c>
      <c r="G4" t="s">
        <v>214</v>
      </c>
      <c r="H4" t="s">
        <v>211</v>
      </c>
      <c r="I4" t="s">
        <v>37</v>
      </c>
      <c r="J4" t="str">
        <f t="shared" si="3"/>
        <v>YD01RegularD</v>
      </c>
      <c r="L4" t="str">
        <f t="shared" si="0"/>
        <v>YD01RegularD</v>
      </c>
      <c r="M4" t="b">
        <f t="shared" si="1"/>
        <v>1</v>
      </c>
    </row>
    <row r="5" spans="1:13" x14ac:dyDescent="0.25">
      <c r="A5" t="s">
        <v>215</v>
      </c>
      <c r="B5" t="s">
        <v>37</v>
      </c>
      <c r="C5" t="s">
        <v>213</v>
      </c>
      <c r="D5" t="str">
        <f t="shared" si="2"/>
        <v>YD01RG</v>
      </c>
      <c r="E5">
        <v>105875</v>
      </c>
      <c r="F5" t="s">
        <v>9</v>
      </c>
      <c r="G5" t="s">
        <v>215</v>
      </c>
      <c r="H5" t="s">
        <v>213</v>
      </c>
      <c r="I5" t="s">
        <v>37</v>
      </c>
      <c r="J5" t="str">
        <f t="shared" si="3"/>
        <v>YD01RegularG</v>
      </c>
      <c r="L5" t="str">
        <f t="shared" si="0"/>
        <v>YD01RegularG</v>
      </c>
      <c r="M5" t="b">
        <f t="shared" si="1"/>
        <v>1</v>
      </c>
    </row>
    <row r="6" spans="1:13" x14ac:dyDescent="0.25">
      <c r="A6" t="s">
        <v>216</v>
      </c>
      <c r="B6" t="s">
        <v>39</v>
      </c>
      <c r="C6" t="s">
        <v>58</v>
      </c>
      <c r="D6" t="str">
        <f t="shared" si="2"/>
        <v>YD02DDV</v>
      </c>
      <c r="E6">
        <v>119248</v>
      </c>
      <c r="F6" t="s">
        <v>10</v>
      </c>
      <c r="G6" t="s">
        <v>210</v>
      </c>
      <c r="H6" t="s">
        <v>211</v>
      </c>
      <c r="I6" t="s">
        <v>39</v>
      </c>
      <c r="J6" t="str">
        <f t="shared" si="3"/>
        <v>YD02DirectD</v>
      </c>
      <c r="L6" t="str">
        <f t="shared" si="0"/>
        <v>YD02DirectD</v>
      </c>
      <c r="M6" t="b">
        <f t="shared" si="1"/>
        <v>1</v>
      </c>
    </row>
    <row r="7" spans="1:13" x14ac:dyDescent="0.25">
      <c r="A7" t="s">
        <v>217</v>
      </c>
      <c r="B7" t="s">
        <v>37</v>
      </c>
      <c r="C7" t="s">
        <v>58</v>
      </c>
      <c r="D7" t="str">
        <f t="shared" si="2"/>
        <v>YD02DGR</v>
      </c>
      <c r="E7">
        <v>119247</v>
      </c>
      <c r="F7" t="s">
        <v>10</v>
      </c>
      <c r="G7" t="s">
        <v>212</v>
      </c>
      <c r="H7" t="s">
        <v>213</v>
      </c>
      <c r="I7" t="s">
        <v>39</v>
      </c>
      <c r="J7" t="str">
        <f t="shared" si="3"/>
        <v>YD02DirectG</v>
      </c>
      <c r="L7" t="str">
        <f t="shared" si="0"/>
        <v>YD02DirectG</v>
      </c>
      <c r="M7" t="b">
        <f t="shared" si="1"/>
        <v>1</v>
      </c>
    </row>
    <row r="8" spans="1:13" x14ac:dyDescent="0.25">
      <c r="A8" t="s">
        <v>218</v>
      </c>
      <c r="B8" t="s">
        <v>39</v>
      </c>
      <c r="C8" t="s">
        <v>33</v>
      </c>
      <c r="D8" t="str">
        <f t="shared" si="2"/>
        <v>YD02RD</v>
      </c>
      <c r="E8">
        <v>102435</v>
      </c>
      <c r="F8" t="s">
        <v>10</v>
      </c>
      <c r="G8" t="s">
        <v>214</v>
      </c>
      <c r="H8" t="s">
        <v>211</v>
      </c>
      <c r="I8" t="s">
        <v>37</v>
      </c>
      <c r="J8" t="str">
        <f t="shared" si="3"/>
        <v>YD02RegularD</v>
      </c>
      <c r="L8" t="str">
        <f t="shared" si="0"/>
        <v>YD02RegularD</v>
      </c>
      <c r="M8" t="b">
        <f t="shared" si="1"/>
        <v>1</v>
      </c>
    </row>
    <row r="9" spans="1:13" x14ac:dyDescent="0.25">
      <c r="A9" t="s">
        <v>219</v>
      </c>
      <c r="B9" t="s">
        <v>37</v>
      </c>
      <c r="C9" t="s">
        <v>33</v>
      </c>
      <c r="D9" t="str">
        <f t="shared" si="2"/>
        <v>YD02RG</v>
      </c>
      <c r="E9">
        <v>102434</v>
      </c>
      <c r="F9" t="s">
        <v>10</v>
      </c>
      <c r="G9" t="s">
        <v>215</v>
      </c>
      <c r="H9" t="s">
        <v>213</v>
      </c>
      <c r="I9" t="s">
        <v>37</v>
      </c>
      <c r="J9" t="str">
        <f t="shared" si="3"/>
        <v>YD02RegularG</v>
      </c>
      <c r="L9" t="str">
        <f t="shared" si="0"/>
        <v>YD02RegularG</v>
      </c>
      <c r="M9" t="b">
        <f t="shared" si="1"/>
        <v>1</v>
      </c>
    </row>
    <row r="10" spans="1:13" x14ac:dyDescent="0.25">
      <c r="A10" t="s">
        <v>68</v>
      </c>
      <c r="B10" t="s">
        <v>67</v>
      </c>
      <c r="C10" t="s">
        <v>68</v>
      </c>
      <c r="D10" t="str">
        <f t="shared" si="2"/>
        <v>YD03DDV</v>
      </c>
      <c r="E10">
        <v>119219</v>
      </c>
      <c r="F10" t="s">
        <v>4</v>
      </c>
      <c r="G10" t="s">
        <v>210</v>
      </c>
      <c r="H10" t="s">
        <v>211</v>
      </c>
      <c r="I10" t="s">
        <v>39</v>
      </c>
      <c r="J10" t="str">
        <f t="shared" si="3"/>
        <v>YD03DirectD</v>
      </c>
      <c r="L10" t="str">
        <f t="shared" si="0"/>
        <v>YD03DirectD</v>
      </c>
      <c r="M10" t="b">
        <f t="shared" si="1"/>
        <v>1</v>
      </c>
    </row>
    <row r="11" spans="1:13" x14ac:dyDescent="0.25">
      <c r="A11" t="s">
        <v>69</v>
      </c>
      <c r="B11" t="s">
        <v>67</v>
      </c>
      <c r="C11" t="s">
        <v>69</v>
      </c>
      <c r="D11" t="str">
        <f t="shared" si="2"/>
        <v>YD03DGR</v>
      </c>
      <c r="E11">
        <v>119218</v>
      </c>
      <c r="F11" t="s">
        <v>4</v>
      </c>
      <c r="G11" t="s">
        <v>212</v>
      </c>
      <c r="H11" t="s">
        <v>213</v>
      </c>
      <c r="I11" t="s">
        <v>39</v>
      </c>
      <c r="J11" t="str">
        <f t="shared" si="3"/>
        <v>YD03DirectG</v>
      </c>
      <c r="L11" t="str">
        <f t="shared" si="0"/>
        <v>YD03DirectG</v>
      </c>
      <c r="M11" t="b">
        <f t="shared" si="1"/>
        <v>1</v>
      </c>
    </row>
    <row r="12" spans="1:13" x14ac:dyDescent="0.25">
      <c r="A12" t="s">
        <v>70</v>
      </c>
      <c r="B12" t="s">
        <v>67</v>
      </c>
      <c r="C12" t="s">
        <v>70</v>
      </c>
      <c r="D12" t="str">
        <f t="shared" si="2"/>
        <v>YD03RD</v>
      </c>
      <c r="E12">
        <v>103820</v>
      </c>
      <c r="F12" t="s">
        <v>4</v>
      </c>
      <c r="G12" t="s">
        <v>214</v>
      </c>
      <c r="H12" t="s">
        <v>211</v>
      </c>
      <c r="I12" t="s">
        <v>37</v>
      </c>
      <c r="J12" t="str">
        <f t="shared" si="3"/>
        <v>YD03RegularD</v>
      </c>
      <c r="L12" t="str">
        <f t="shared" si="0"/>
        <v>YD03RegularD</v>
      </c>
      <c r="M12" t="b">
        <f t="shared" si="1"/>
        <v>1</v>
      </c>
    </row>
    <row r="13" spans="1:13" x14ac:dyDescent="0.25">
      <c r="A13" t="s">
        <v>71</v>
      </c>
      <c r="B13" t="s">
        <v>67</v>
      </c>
      <c r="C13" t="s">
        <v>71</v>
      </c>
      <c r="D13" t="str">
        <f t="shared" si="2"/>
        <v>YD03RG</v>
      </c>
      <c r="E13">
        <v>103819</v>
      </c>
      <c r="F13" t="s">
        <v>4</v>
      </c>
      <c r="G13" t="s">
        <v>215</v>
      </c>
      <c r="H13" t="s">
        <v>213</v>
      </c>
      <c r="I13" t="s">
        <v>37</v>
      </c>
      <c r="J13" t="str">
        <f t="shared" si="3"/>
        <v>YD03RegularG</v>
      </c>
      <c r="L13" t="str">
        <f t="shared" si="0"/>
        <v>YD03RegularG</v>
      </c>
      <c r="M13" t="b">
        <f t="shared" si="1"/>
        <v>1</v>
      </c>
    </row>
    <row r="14" spans="1:13" x14ac:dyDescent="0.25">
      <c r="A14" t="s">
        <v>220</v>
      </c>
      <c r="B14" t="s">
        <v>39</v>
      </c>
      <c r="C14" t="s">
        <v>35</v>
      </c>
      <c r="D14" t="str">
        <f t="shared" si="2"/>
        <v>YD04DDV</v>
      </c>
      <c r="E14">
        <v>119070</v>
      </c>
      <c r="F14" t="s">
        <v>5</v>
      </c>
      <c r="G14" t="s">
        <v>210</v>
      </c>
      <c r="H14" t="s">
        <v>211</v>
      </c>
      <c r="I14" t="s">
        <v>39</v>
      </c>
      <c r="J14" t="str">
        <f t="shared" si="3"/>
        <v>YD04DirectD</v>
      </c>
      <c r="L14" t="str">
        <f t="shared" si="0"/>
        <v>YD04DirectD</v>
      </c>
      <c r="M14" t="b">
        <f t="shared" si="1"/>
        <v>1</v>
      </c>
    </row>
    <row r="15" spans="1:13" x14ac:dyDescent="0.25">
      <c r="A15" t="s">
        <v>221</v>
      </c>
      <c r="B15" t="s">
        <v>37</v>
      </c>
      <c r="C15" t="s">
        <v>35</v>
      </c>
      <c r="D15" t="str">
        <f t="shared" si="2"/>
        <v>YD04DGR</v>
      </c>
      <c r="E15">
        <v>119071</v>
      </c>
      <c r="F15" t="s">
        <v>5</v>
      </c>
      <c r="G15" t="s">
        <v>212</v>
      </c>
      <c r="H15" t="s">
        <v>213</v>
      </c>
      <c r="I15" t="s">
        <v>39</v>
      </c>
      <c r="J15" t="str">
        <f t="shared" si="3"/>
        <v>YD04DirectG</v>
      </c>
      <c r="L15" t="str">
        <f t="shared" si="0"/>
        <v>YD04DirectG</v>
      </c>
      <c r="M15" t="b">
        <f t="shared" si="1"/>
        <v>1</v>
      </c>
    </row>
    <row r="16" spans="1:13" x14ac:dyDescent="0.25">
      <c r="A16" t="s">
        <v>222</v>
      </c>
      <c r="B16" t="s">
        <v>39</v>
      </c>
      <c r="C16" t="s">
        <v>34</v>
      </c>
      <c r="D16" t="str">
        <f t="shared" si="2"/>
        <v>YD04RD</v>
      </c>
      <c r="E16">
        <v>104482</v>
      </c>
      <c r="F16" t="s">
        <v>5</v>
      </c>
      <c r="G16" t="s">
        <v>214</v>
      </c>
      <c r="H16" t="s">
        <v>211</v>
      </c>
      <c r="I16" t="s">
        <v>37</v>
      </c>
      <c r="J16" t="str">
        <f t="shared" si="3"/>
        <v>YD04RegularD</v>
      </c>
      <c r="L16" t="str">
        <f t="shared" si="0"/>
        <v>YD04RegularD</v>
      </c>
      <c r="M16" t="b">
        <f t="shared" si="1"/>
        <v>1</v>
      </c>
    </row>
    <row r="17" spans="1:13" x14ac:dyDescent="0.25">
      <c r="A17" t="s">
        <v>223</v>
      </c>
      <c r="B17" t="s">
        <v>37</v>
      </c>
      <c r="C17" t="s">
        <v>34</v>
      </c>
      <c r="D17" t="str">
        <f t="shared" si="2"/>
        <v>YD04RG</v>
      </c>
      <c r="E17">
        <v>104481</v>
      </c>
      <c r="F17" t="s">
        <v>5</v>
      </c>
      <c r="G17" t="s">
        <v>215</v>
      </c>
      <c r="H17" t="s">
        <v>213</v>
      </c>
      <c r="I17" t="s">
        <v>37</v>
      </c>
      <c r="J17" t="str">
        <f t="shared" si="3"/>
        <v>YD04RegularG</v>
      </c>
      <c r="L17" t="str">
        <f t="shared" si="0"/>
        <v>YD04RegularG</v>
      </c>
      <c r="M17" t="b">
        <f t="shared" si="1"/>
        <v>1</v>
      </c>
    </row>
    <row r="18" spans="1:13" x14ac:dyDescent="0.25">
      <c r="A18" t="s">
        <v>224</v>
      </c>
      <c r="B18" t="s">
        <v>37</v>
      </c>
      <c r="C18" t="s">
        <v>211</v>
      </c>
      <c r="D18" t="str">
        <f t="shared" si="2"/>
        <v>YD06DDV</v>
      </c>
      <c r="E18">
        <v>119249</v>
      </c>
      <c r="F18" t="s">
        <v>6</v>
      </c>
      <c r="G18" t="s">
        <v>210</v>
      </c>
      <c r="H18" t="s">
        <v>211</v>
      </c>
      <c r="I18" t="s">
        <v>39</v>
      </c>
      <c r="J18" t="str">
        <f t="shared" si="3"/>
        <v>YD06DirectD</v>
      </c>
      <c r="L18" t="str">
        <f t="shared" si="0"/>
        <v>YD06DirectD</v>
      </c>
      <c r="M18" t="b">
        <f t="shared" si="1"/>
        <v>1</v>
      </c>
    </row>
    <row r="19" spans="1:13" x14ac:dyDescent="0.25">
      <c r="A19" t="s">
        <v>225</v>
      </c>
      <c r="B19" t="s">
        <v>37</v>
      </c>
      <c r="C19" t="s">
        <v>33</v>
      </c>
      <c r="D19" t="str">
        <f t="shared" si="2"/>
        <v>YD06DGR</v>
      </c>
      <c r="E19">
        <v>119250</v>
      </c>
      <c r="F19" t="s">
        <v>6</v>
      </c>
      <c r="G19" t="s">
        <v>212</v>
      </c>
      <c r="H19" t="s">
        <v>213</v>
      </c>
      <c r="I19" t="s">
        <v>39</v>
      </c>
      <c r="J19" t="str">
        <f t="shared" si="3"/>
        <v>YD06DirectG</v>
      </c>
      <c r="L19" t="str">
        <f t="shared" si="0"/>
        <v>YD06DirectG</v>
      </c>
      <c r="M19" t="b">
        <f t="shared" si="1"/>
        <v>1</v>
      </c>
    </row>
    <row r="20" spans="1:13" x14ac:dyDescent="0.25">
      <c r="A20" t="s">
        <v>226</v>
      </c>
      <c r="B20" t="s">
        <v>37</v>
      </c>
      <c r="C20" t="s">
        <v>213</v>
      </c>
      <c r="D20" t="str">
        <f t="shared" si="2"/>
        <v>YD06RD</v>
      </c>
      <c r="E20">
        <v>101636</v>
      </c>
      <c r="F20" t="s">
        <v>6</v>
      </c>
      <c r="G20" t="s">
        <v>214</v>
      </c>
      <c r="H20" t="s">
        <v>211</v>
      </c>
      <c r="I20" t="s">
        <v>37</v>
      </c>
      <c r="J20" t="str">
        <f t="shared" si="3"/>
        <v>YD06RegularD</v>
      </c>
      <c r="L20" t="str">
        <f t="shared" si="0"/>
        <v>YD06RegularD</v>
      </c>
      <c r="M20" t="b">
        <f t="shared" si="1"/>
        <v>1</v>
      </c>
    </row>
    <row r="21" spans="1:13" x14ac:dyDescent="0.25">
      <c r="A21" t="s">
        <v>227</v>
      </c>
      <c r="B21" t="s">
        <v>37</v>
      </c>
      <c r="C21" t="s">
        <v>58</v>
      </c>
      <c r="D21" t="str">
        <f t="shared" si="2"/>
        <v>YD06RG</v>
      </c>
      <c r="E21">
        <v>101635</v>
      </c>
      <c r="F21" t="s">
        <v>6</v>
      </c>
      <c r="G21" t="s">
        <v>215</v>
      </c>
      <c r="H21" t="s">
        <v>213</v>
      </c>
      <c r="I21" t="s">
        <v>37</v>
      </c>
      <c r="J21" t="str">
        <f t="shared" si="3"/>
        <v>YD06RegularG</v>
      </c>
      <c r="L21" t="str">
        <f t="shared" si="0"/>
        <v>YD06RegularG</v>
      </c>
      <c r="M21" t="b">
        <f t="shared" si="1"/>
        <v>1</v>
      </c>
    </row>
    <row r="22" spans="1:13" x14ac:dyDescent="0.25">
      <c r="A22" t="s">
        <v>228</v>
      </c>
      <c r="B22" t="s">
        <v>37</v>
      </c>
      <c r="C22" t="s">
        <v>34</v>
      </c>
      <c r="D22" t="str">
        <f t="shared" si="2"/>
        <v>YD07DDV</v>
      </c>
      <c r="E22">
        <v>119241</v>
      </c>
      <c r="F22" t="s">
        <v>0</v>
      </c>
      <c r="G22" t="s">
        <v>210</v>
      </c>
      <c r="H22" t="s">
        <v>211</v>
      </c>
      <c r="I22" t="s">
        <v>39</v>
      </c>
      <c r="J22" t="str">
        <f t="shared" si="3"/>
        <v>YD07DirectD</v>
      </c>
      <c r="L22" t="str">
        <f t="shared" si="0"/>
        <v>YD07DirectD</v>
      </c>
      <c r="M22" t="b">
        <f t="shared" si="1"/>
        <v>1</v>
      </c>
    </row>
    <row r="23" spans="1:13" x14ac:dyDescent="0.25">
      <c r="D23" t="str">
        <f t="shared" si="2"/>
        <v>YD07DGR</v>
      </c>
      <c r="E23">
        <v>119242</v>
      </c>
      <c r="F23" t="s">
        <v>0</v>
      </c>
      <c r="G23" t="s">
        <v>212</v>
      </c>
      <c r="H23" t="s">
        <v>213</v>
      </c>
      <c r="I23" t="s">
        <v>39</v>
      </c>
      <c r="J23" t="str">
        <f t="shared" si="3"/>
        <v>YD07DirectG</v>
      </c>
      <c r="L23" t="str">
        <f t="shared" si="0"/>
        <v>YD07DirectG</v>
      </c>
      <c r="M23" t="b">
        <f t="shared" si="1"/>
        <v>1</v>
      </c>
    </row>
    <row r="24" spans="1:13" x14ac:dyDescent="0.25">
      <c r="D24" t="str">
        <f t="shared" si="2"/>
        <v>YD07RD</v>
      </c>
      <c r="E24">
        <v>104773</v>
      </c>
      <c r="F24" t="s">
        <v>0</v>
      </c>
      <c r="G24" t="s">
        <v>214</v>
      </c>
      <c r="H24" t="s">
        <v>211</v>
      </c>
      <c r="I24" t="s">
        <v>37</v>
      </c>
      <c r="J24" t="str">
        <f t="shared" si="3"/>
        <v>YD07RegularD</v>
      </c>
      <c r="L24" t="str">
        <f t="shared" si="0"/>
        <v>YD07RegularD</v>
      </c>
      <c r="M24" t="b">
        <f t="shared" si="1"/>
        <v>1</v>
      </c>
    </row>
    <row r="25" spans="1:13" x14ac:dyDescent="0.25">
      <c r="D25" t="str">
        <f t="shared" si="2"/>
        <v>YD07RG</v>
      </c>
      <c r="E25">
        <v>104772</v>
      </c>
      <c r="F25" t="s">
        <v>0</v>
      </c>
      <c r="G25" t="s">
        <v>215</v>
      </c>
      <c r="H25" t="s">
        <v>213</v>
      </c>
      <c r="I25" t="s">
        <v>37</v>
      </c>
      <c r="J25" t="str">
        <f t="shared" si="3"/>
        <v>YD07RegularG</v>
      </c>
      <c r="L25" t="str">
        <f t="shared" si="0"/>
        <v>YD07RegularG</v>
      </c>
      <c r="M25" t="b">
        <f t="shared" si="1"/>
        <v>1</v>
      </c>
    </row>
    <row r="26" spans="1:13" x14ac:dyDescent="0.25">
      <c r="D26" t="str">
        <f t="shared" si="2"/>
        <v>YD0ZDDV</v>
      </c>
      <c r="E26">
        <v>119272</v>
      </c>
      <c r="F26" t="s">
        <v>23</v>
      </c>
      <c r="G26" t="s">
        <v>210</v>
      </c>
      <c r="H26" t="s">
        <v>211</v>
      </c>
      <c r="I26" t="s">
        <v>39</v>
      </c>
      <c r="J26" t="str">
        <f t="shared" si="3"/>
        <v>YD0ZDirectD</v>
      </c>
      <c r="L26" t="str">
        <f t="shared" si="0"/>
        <v>YD0ZDirectD</v>
      </c>
      <c r="M26" t="b">
        <f t="shared" si="1"/>
        <v>1</v>
      </c>
    </row>
    <row r="27" spans="1:13" x14ac:dyDescent="0.25">
      <c r="D27" t="str">
        <f t="shared" si="2"/>
        <v>YD0ZDGR</v>
      </c>
      <c r="E27">
        <v>119271</v>
      </c>
      <c r="F27" t="s">
        <v>23</v>
      </c>
      <c r="G27" t="s">
        <v>212</v>
      </c>
      <c r="H27" t="s">
        <v>213</v>
      </c>
      <c r="I27" t="s">
        <v>39</v>
      </c>
      <c r="J27" t="str">
        <f t="shared" si="3"/>
        <v>YD0ZDirectG</v>
      </c>
      <c r="L27" t="str">
        <f t="shared" si="0"/>
        <v>YD0ZDirectG</v>
      </c>
      <c r="M27" t="b">
        <f t="shared" si="1"/>
        <v>1</v>
      </c>
    </row>
    <row r="28" spans="1:13" x14ac:dyDescent="0.25">
      <c r="D28" t="str">
        <f t="shared" si="2"/>
        <v>YD0ZRD</v>
      </c>
      <c r="E28">
        <v>115881</v>
      </c>
      <c r="F28" t="s">
        <v>23</v>
      </c>
      <c r="G28" t="s">
        <v>214</v>
      </c>
      <c r="H28" t="s">
        <v>211</v>
      </c>
      <c r="I28" t="s">
        <v>37</v>
      </c>
      <c r="J28" t="str">
        <f t="shared" si="3"/>
        <v>YD0ZRegularD</v>
      </c>
      <c r="L28" t="str">
        <f t="shared" si="0"/>
        <v>YD0ZRegularD</v>
      </c>
      <c r="M28" t="b">
        <f t="shared" si="1"/>
        <v>1</v>
      </c>
    </row>
    <row r="29" spans="1:13" x14ac:dyDescent="0.25">
      <c r="D29" t="str">
        <f t="shared" si="2"/>
        <v>YD0ZRG</v>
      </c>
      <c r="E29">
        <v>115882</v>
      </c>
      <c r="F29" t="s">
        <v>23</v>
      </c>
      <c r="G29" t="s">
        <v>215</v>
      </c>
      <c r="H29" t="s">
        <v>213</v>
      </c>
      <c r="I29" t="s">
        <v>37</v>
      </c>
      <c r="J29" t="str">
        <f t="shared" si="3"/>
        <v>YD0ZRegularG</v>
      </c>
      <c r="L29" t="str">
        <f t="shared" si="0"/>
        <v>YD0ZRegularG</v>
      </c>
      <c r="M29" t="b">
        <f t="shared" si="1"/>
        <v>1</v>
      </c>
    </row>
    <row r="30" spans="1:13" x14ac:dyDescent="0.25">
      <c r="D30" t="str">
        <f t="shared" si="2"/>
        <v>YD12DDV</v>
      </c>
      <c r="E30">
        <v>119213</v>
      </c>
      <c r="F30" t="s">
        <v>1</v>
      </c>
      <c r="G30" t="s">
        <v>210</v>
      </c>
      <c r="H30" t="s">
        <v>211</v>
      </c>
      <c r="I30" t="s">
        <v>39</v>
      </c>
      <c r="J30" t="str">
        <f t="shared" si="3"/>
        <v>YD12DirectD</v>
      </c>
      <c r="L30" t="str">
        <f t="shared" si="0"/>
        <v>YD12DirectD</v>
      </c>
      <c r="M30" t="b">
        <f t="shared" si="1"/>
        <v>1</v>
      </c>
    </row>
    <row r="31" spans="1:13" x14ac:dyDescent="0.25">
      <c r="D31" t="str">
        <f t="shared" si="2"/>
        <v>YD12DGR</v>
      </c>
      <c r="E31">
        <v>119212</v>
      </c>
      <c r="F31" t="s">
        <v>1</v>
      </c>
      <c r="G31" t="s">
        <v>212</v>
      </c>
      <c r="H31" t="s">
        <v>213</v>
      </c>
      <c r="I31" t="s">
        <v>39</v>
      </c>
      <c r="J31" t="str">
        <f t="shared" si="3"/>
        <v>YD12DirectG</v>
      </c>
      <c r="L31" t="str">
        <f t="shared" si="0"/>
        <v>YD12DirectG</v>
      </c>
      <c r="M31" t="b">
        <f t="shared" si="1"/>
        <v>1</v>
      </c>
    </row>
    <row r="32" spans="1:13" x14ac:dyDescent="0.25">
      <c r="D32" t="str">
        <f t="shared" si="2"/>
        <v>YD12RD</v>
      </c>
      <c r="E32">
        <v>113153</v>
      </c>
      <c r="F32" t="s">
        <v>1</v>
      </c>
      <c r="G32" t="s">
        <v>214</v>
      </c>
      <c r="H32" t="s">
        <v>211</v>
      </c>
      <c r="I32" t="s">
        <v>37</v>
      </c>
      <c r="J32" t="str">
        <f t="shared" si="3"/>
        <v>YD12RegularD</v>
      </c>
      <c r="L32" t="str">
        <f t="shared" si="0"/>
        <v>YD12RegularD</v>
      </c>
      <c r="M32" t="b">
        <f t="shared" si="1"/>
        <v>1</v>
      </c>
    </row>
    <row r="33" spans="4:13" x14ac:dyDescent="0.25">
      <c r="D33" t="str">
        <f t="shared" si="2"/>
        <v>YD12RG</v>
      </c>
      <c r="E33">
        <v>105989</v>
      </c>
      <c r="F33" t="s">
        <v>1</v>
      </c>
      <c r="G33" t="s">
        <v>215</v>
      </c>
      <c r="H33" t="s">
        <v>213</v>
      </c>
      <c r="I33" t="s">
        <v>37</v>
      </c>
      <c r="J33" t="str">
        <f t="shared" si="3"/>
        <v>YD12RegularG</v>
      </c>
      <c r="L33" t="str">
        <f t="shared" si="0"/>
        <v>YD12RegularG</v>
      </c>
      <c r="M33" t="b">
        <f t="shared" si="1"/>
        <v>1</v>
      </c>
    </row>
    <row r="34" spans="4:13" x14ac:dyDescent="0.25">
      <c r="D34" t="str">
        <f t="shared" si="2"/>
        <v>YD14DDV</v>
      </c>
      <c r="E34">
        <v>119020</v>
      </c>
      <c r="F34" t="s">
        <v>2</v>
      </c>
      <c r="G34" t="s">
        <v>210</v>
      </c>
      <c r="H34" t="s">
        <v>211</v>
      </c>
      <c r="I34" t="s">
        <v>39</v>
      </c>
      <c r="J34" t="str">
        <f t="shared" si="3"/>
        <v>YD14DirectD</v>
      </c>
      <c r="L34" t="str">
        <f t="shared" si="0"/>
        <v>YD14DirectD</v>
      </c>
      <c r="M34" t="b">
        <f t="shared" si="1"/>
        <v>1</v>
      </c>
    </row>
    <row r="35" spans="4:13" x14ac:dyDescent="0.25">
      <c r="D35" t="str">
        <f t="shared" si="2"/>
        <v>YD14DGR</v>
      </c>
      <c r="E35">
        <v>119019</v>
      </c>
      <c r="F35" t="s">
        <v>2</v>
      </c>
      <c r="G35" t="s">
        <v>212</v>
      </c>
      <c r="H35" t="s">
        <v>213</v>
      </c>
      <c r="I35" t="s">
        <v>39</v>
      </c>
      <c r="J35" t="str">
        <f t="shared" si="3"/>
        <v>YD14DirectG</v>
      </c>
      <c r="L35" t="str">
        <f t="shared" si="0"/>
        <v>YD14DirectG</v>
      </c>
      <c r="M35" t="b">
        <f t="shared" si="1"/>
        <v>1</v>
      </c>
    </row>
    <row r="36" spans="4:13" x14ac:dyDescent="0.25">
      <c r="D36" t="str">
        <f t="shared" si="2"/>
        <v>YD14RD</v>
      </c>
      <c r="E36">
        <v>100082</v>
      </c>
      <c r="F36" t="s">
        <v>2</v>
      </c>
      <c r="G36" t="s">
        <v>214</v>
      </c>
      <c r="H36" t="s">
        <v>211</v>
      </c>
      <c r="I36" t="s">
        <v>37</v>
      </c>
      <c r="J36" t="str">
        <f t="shared" si="3"/>
        <v>YD14RegularD</v>
      </c>
      <c r="L36" t="str">
        <f t="shared" si="0"/>
        <v>YD14RegularD</v>
      </c>
      <c r="M36" t="b">
        <f t="shared" si="1"/>
        <v>1</v>
      </c>
    </row>
    <row r="37" spans="4:13" x14ac:dyDescent="0.25">
      <c r="D37" t="str">
        <f t="shared" si="2"/>
        <v>YD14RG</v>
      </c>
      <c r="E37">
        <v>100081</v>
      </c>
      <c r="F37" t="s">
        <v>2</v>
      </c>
      <c r="G37" t="s">
        <v>215</v>
      </c>
      <c r="H37" t="s">
        <v>213</v>
      </c>
      <c r="I37" t="s">
        <v>37</v>
      </c>
      <c r="J37" t="str">
        <f t="shared" si="3"/>
        <v>YD14RegularG</v>
      </c>
      <c r="L37" t="str">
        <f t="shared" si="0"/>
        <v>YD14RegularG</v>
      </c>
      <c r="M37" t="b">
        <f t="shared" si="1"/>
        <v>1</v>
      </c>
    </row>
    <row r="38" spans="4:13" x14ac:dyDescent="0.25">
      <c r="D38" t="str">
        <f t="shared" si="2"/>
        <v>YD15DDV</v>
      </c>
      <c r="E38">
        <v>119101</v>
      </c>
      <c r="F38" t="s">
        <v>19</v>
      </c>
      <c r="G38" t="s">
        <v>210</v>
      </c>
      <c r="H38" t="s">
        <v>211</v>
      </c>
      <c r="I38" t="s">
        <v>39</v>
      </c>
      <c r="J38" t="str">
        <f t="shared" si="3"/>
        <v>YD15DirectD</v>
      </c>
      <c r="L38" t="str">
        <f t="shared" si="0"/>
        <v>YD15DirectD</v>
      </c>
      <c r="M38" t="b">
        <f t="shared" si="1"/>
        <v>1</v>
      </c>
    </row>
    <row r="39" spans="4:13" x14ac:dyDescent="0.25">
      <c r="D39" t="str">
        <f t="shared" si="2"/>
        <v>YD15DGR</v>
      </c>
      <c r="E39">
        <v>119099</v>
      </c>
      <c r="F39" t="s">
        <v>19</v>
      </c>
      <c r="G39" t="s">
        <v>212</v>
      </c>
      <c r="H39" t="s">
        <v>213</v>
      </c>
      <c r="I39" t="s">
        <v>39</v>
      </c>
      <c r="J39" t="str">
        <f t="shared" si="3"/>
        <v>YD15DirectG</v>
      </c>
      <c r="L39" t="str">
        <f t="shared" si="0"/>
        <v>YD15DirectG</v>
      </c>
      <c r="M39" t="b">
        <f t="shared" si="1"/>
        <v>1</v>
      </c>
    </row>
    <row r="40" spans="4:13" x14ac:dyDescent="0.25">
      <c r="D40" t="str">
        <f t="shared" si="2"/>
        <v>YD15DMD</v>
      </c>
      <c r="E40">
        <v>119100</v>
      </c>
      <c r="F40" t="s">
        <v>19</v>
      </c>
      <c r="G40" t="s">
        <v>216</v>
      </c>
      <c r="H40" t="s">
        <v>58</v>
      </c>
      <c r="I40" t="s">
        <v>39</v>
      </c>
      <c r="J40" t="str">
        <f t="shared" si="3"/>
        <v>YD15DirectMD</v>
      </c>
      <c r="L40" t="str">
        <f t="shared" si="0"/>
        <v>YD15DirectMD</v>
      </c>
      <c r="M40" t="b">
        <f t="shared" si="1"/>
        <v>1</v>
      </c>
    </row>
    <row r="41" spans="4:13" x14ac:dyDescent="0.25">
      <c r="D41" t="str">
        <f t="shared" si="2"/>
        <v>YD15RD</v>
      </c>
      <c r="E41">
        <v>100085</v>
      </c>
      <c r="F41" t="s">
        <v>19</v>
      </c>
      <c r="G41" t="s">
        <v>214</v>
      </c>
      <c r="H41" t="s">
        <v>211</v>
      </c>
      <c r="I41" t="s">
        <v>37</v>
      </c>
      <c r="J41" t="str">
        <f t="shared" si="3"/>
        <v>YD15RegularD</v>
      </c>
      <c r="L41" t="str">
        <f t="shared" si="0"/>
        <v>YD15RegularD</v>
      </c>
      <c r="M41" t="b">
        <f t="shared" si="1"/>
        <v>1</v>
      </c>
    </row>
    <row r="42" spans="4:13" x14ac:dyDescent="0.25">
      <c r="D42" t="str">
        <f t="shared" si="2"/>
        <v>YD15RG</v>
      </c>
      <c r="E42">
        <v>100084</v>
      </c>
      <c r="F42" t="s">
        <v>19</v>
      </c>
      <c r="G42" t="s">
        <v>215</v>
      </c>
      <c r="H42" t="s">
        <v>213</v>
      </c>
      <c r="I42" t="s">
        <v>37</v>
      </c>
      <c r="J42" t="str">
        <f t="shared" si="3"/>
        <v>YD15RegularG</v>
      </c>
      <c r="L42" t="str">
        <f t="shared" si="0"/>
        <v>YD15RegularG</v>
      </c>
      <c r="M42" t="b">
        <f t="shared" si="1"/>
        <v>1</v>
      </c>
    </row>
    <row r="43" spans="4:13" x14ac:dyDescent="0.25">
      <c r="D43" t="str">
        <f t="shared" si="2"/>
        <v>YD15RMD</v>
      </c>
      <c r="E43">
        <v>100086</v>
      </c>
      <c r="F43" t="s">
        <v>19</v>
      </c>
      <c r="G43" t="s">
        <v>217</v>
      </c>
      <c r="H43" t="s">
        <v>58</v>
      </c>
      <c r="I43" t="s">
        <v>37</v>
      </c>
      <c r="J43" t="str">
        <f t="shared" si="3"/>
        <v>YD15RegularMD</v>
      </c>
      <c r="L43" t="str">
        <f t="shared" si="0"/>
        <v>YD15RegularMD</v>
      </c>
      <c r="M43" t="b">
        <f t="shared" si="1"/>
        <v>1</v>
      </c>
    </row>
    <row r="44" spans="4:13" x14ac:dyDescent="0.25">
      <c r="D44" t="str">
        <f t="shared" si="2"/>
        <v>YD16DDD</v>
      </c>
      <c r="E44">
        <v>123288</v>
      </c>
      <c r="F44" t="s">
        <v>20</v>
      </c>
      <c r="G44" t="s">
        <v>218</v>
      </c>
      <c r="H44" t="s">
        <v>33</v>
      </c>
      <c r="I44" t="s">
        <v>39</v>
      </c>
      <c r="J44" t="str">
        <f t="shared" si="3"/>
        <v>YD16DirectDD</v>
      </c>
      <c r="L44" t="str">
        <f t="shared" si="0"/>
        <v>YD16DirectDD</v>
      </c>
      <c r="M44" t="b">
        <f t="shared" si="1"/>
        <v>1</v>
      </c>
    </row>
    <row r="45" spans="4:13" x14ac:dyDescent="0.25">
      <c r="D45" t="str">
        <f t="shared" si="2"/>
        <v>YD16DDV</v>
      </c>
      <c r="E45">
        <v>119108</v>
      </c>
      <c r="F45" t="s">
        <v>20</v>
      </c>
      <c r="G45" t="s">
        <v>210</v>
      </c>
      <c r="H45" t="s">
        <v>211</v>
      </c>
      <c r="I45" t="s">
        <v>39</v>
      </c>
      <c r="J45" t="str">
        <f t="shared" si="3"/>
        <v>YD16DirectD</v>
      </c>
      <c r="L45" t="str">
        <f t="shared" si="0"/>
        <v>YD16DirectD</v>
      </c>
      <c r="M45" t="b">
        <f t="shared" si="1"/>
        <v>1</v>
      </c>
    </row>
    <row r="46" spans="4:13" x14ac:dyDescent="0.25">
      <c r="D46" t="str">
        <f t="shared" si="2"/>
        <v>YD16DGR</v>
      </c>
      <c r="E46">
        <v>119106</v>
      </c>
      <c r="F46" t="s">
        <v>20</v>
      </c>
      <c r="G46" t="s">
        <v>212</v>
      </c>
      <c r="H46" t="s">
        <v>213</v>
      </c>
      <c r="I46" t="s">
        <v>39</v>
      </c>
      <c r="J46" t="str">
        <f t="shared" si="3"/>
        <v>YD16DirectG</v>
      </c>
      <c r="L46" t="str">
        <f t="shared" si="0"/>
        <v>YD16DirectG</v>
      </c>
      <c r="M46" t="b">
        <f t="shared" si="1"/>
        <v>1</v>
      </c>
    </row>
    <row r="47" spans="4:13" x14ac:dyDescent="0.25">
      <c r="D47" t="str">
        <f t="shared" si="2"/>
        <v>YD16DMD</v>
      </c>
      <c r="E47">
        <v>119107</v>
      </c>
      <c r="F47" t="s">
        <v>20</v>
      </c>
      <c r="G47" t="s">
        <v>216</v>
      </c>
      <c r="H47" t="s">
        <v>58</v>
      </c>
      <c r="I47" t="s">
        <v>39</v>
      </c>
      <c r="J47" t="str">
        <f t="shared" si="3"/>
        <v>YD16DirectMD</v>
      </c>
      <c r="L47" t="str">
        <f t="shared" si="0"/>
        <v>YD16DirectMD</v>
      </c>
      <c r="M47" t="b">
        <f t="shared" si="1"/>
        <v>1</v>
      </c>
    </row>
    <row r="48" spans="4:13" x14ac:dyDescent="0.25">
      <c r="D48" t="str">
        <f t="shared" si="2"/>
        <v>YD16RD</v>
      </c>
      <c r="E48">
        <v>100088</v>
      </c>
      <c r="F48" t="s">
        <v>20</v>
      </c>
      <c r="G48" t="s">
        <v>214</v>
      </c>
      <c r="H48" t="s">
        <v>211</v>
      </c>
      <c r="I48" t="s">
        <v>37</v>
      </c>
      <c r="J48" t="str">
        <f t="shared" si="3"/>
        <v>YD16RegularD</v>
      </c>
      <c r="L48" t="str">
        <f t="shared" si="0"/>
        <v>YD16RegularD</v>
      </c>
      <c r="M48" t="b">
        <f t="shared" si="1"/>
        <v>1</v>
      </c>
    </row>
    <row r="49" spans="4:13" x14ac:dyDescent="0.25">
      <c r="D49" t="str">
        <f t="shared" si="2"/>
        <v>YD16RDD</v>
      </c>
      <c r="E49">
        <v>123287</v>
      </c>
      <c r="F49" t="s">
        <v>20</v>
      </c>
      <c r="G49" t="s">
        <v>219</v>
      </c>
      <c r="H49" t="s">
        <v>33</v>
      </c>
      <c r="I49" t="s">
        <v>37</v>
      </c>
      <c r="J49" t="str">
        <f t="shared" si="3"/>
        <v>YD16RegularDD</v>
      </c>
      <c r="L49" t="str">
        <f t="shared" si="0"/>
        <v>YD16RegularDD</v>
      </c>
      <c r="M49" t="b">
        <f t="shared" si="1"/>
        <v>1</v>
      </c>
    </row>
    <row r="50" spans="4:13" x14ac:dyDescent="0.25">
      <c r="D50" t="str">
        <f t="shared" si="2"/>
        <v>YD16RG</v>
      </c>
      <c r="E50">
        <v>100087</v>
      </c>
      <c r="F50" t="s">
        <v>20</v>
      </c>
      <c r="G50" t="s">
        <v>215</v>
      </c>
      <c r="H50" t="s">
        <v>213</v>
      </c>
      <c r="I50" t="s">
        <v>37</v>
      </c>
      <c r="J50" t="str">
        <f t="shared" si="3"/>
        <v>YD16RegularG</v>
      </c>
      <c r="L50" t="str">
        <f t="shared" si="0"/>
        <v>YD16RegularG</v>
      </c>
      <c r="M50" t="b">
        <f t="shared" si="1"/>
        <v>1</v>
      </c>
    </row>
    <row r="51" spans="4:13" x14ac:dyDescent="0.25">
      <c r="D51" t="str">
        <f t="shared" si="2"/>
        <v>YD16RMD</v>
      </c>
      <c r="E51">
        <v>100089</v>
      </c>
      <c r="F51" t="s">
        <v>20</v>
      </c>
      <c r="G51" t="s">
        <v>217</v>
      </c>
      <c r="H51" t="s">
        <v>58</v>
      </c>
      <c r="I51" t="s">
        <v>37</v>
      </c>
      <c r="J51" t="str">
        <f t="shared" si="3"/>
        <v>YD16RegularMD</v>
      </c>
      <c r="L51" t="str">
        <f t="shared" si="0"/>
        <v>YD16RegularMD</v>
      </c>
      <c r="M51" t="b">
        <f t="shared" si="1"/>
        <v>1</v>
      </c>
    </row>
    <row r="52" spans="4:13" x14ac:dyDescent="0.25">
      <c r="D52" t="str">
        <f t="shared" si="2"/>
        <v>YD16UD</v>
      </c>
      <c r="E52">
        <v>139305</v>
      </c>
      <c r="F52" t="s">
        <v>20</v>
      </c>
      <c r="G52" t="s">
        <v>68</v>
      </c>
      <c r="H52" t="s">
        <v>68</v>
      </c>
      <c r="I52" t="s">
        <v>67</v>
      </c>
      <c r="J52" t="str">
        <f t="shared" si="3"/>
        <v>YD16UnclaimedUD</v>
      </c>
      <c r="L52" t="str">
        <f t="shared" si="0"/>
        <v>YD16UnclaimedUD</v>
      </c>
      <c r="M52" t="b">
        <f t="shared" si="1"/>
        <v>1</v>
      </c>
    </row>
    <row r="53" spans="4:13" x14ac:dyDescent="0.25">
      <c r="D53" t="str">
        <f t="shared" si="2"/>
        <v>YD16UD3</v>
      </c>
      <c r="E53">
        <v>139306</v>
      </c>
      <c r="F53" t="s">
        <v>20</v>
      </c>
      <c r="G53" t="s">
        <v>69</v>
      </c>
      <c r="H53" t="s">
        <v>69</v>
      </c>
      <c r="I53" t="s">
        <v>67</v>
      </c>
      <c r="J53" t="str">
        <f t="shared" si="3"/>
        <v>YD16UnclaimedUD3</v>
      </c>
      <c r="L53" t="str">
        <f t="shared" si="0"/>
        <v>YD16UnclaimedUD3</v>
      </c>
      <c r="M53" t="b">
        <f t="shared" si="1"/>
        <v>1</v>
      </c>
    </row>
    <row r="54" spans="4:13" x14ac:dyDescent="0.25">
      <c r="D54" t="str">
        <f t="shared" si="2"/>
        <v>YD16UR</v>
      </c>
      <c r="E54">
        <v>139303</v>
      </c>
      <c r="F54" t="s">
        <v>20</v>
      </c>
      <c r="G54" t="s">
        <v>70</v>
      </c>
      <c r="H54" t="s">
        <v>70</v>
      </c>
      <c r="I54" t="s">
        <v>67</v>
      </c>
      <c r="J54" t="str">
        <f t="shared" si="3"/>
        <v>YD16UnclaimedUR</v>
      </c>
      <c r="L54" t="str">
        <f t="shared" si="0"/>
        <v>YD16UnclaimedUR</v>
      </c>
      <c r="M54" t="b">
        <f t="shared" si="1"/>
        <v>1</v>
      </c>
    </row>
    <row r="55" spans="4:13" x14ac:dyDescent="0.25">
      <c r="D55" t="str">
        <f t="shared" si="2"/>
        <v>YD16UR3</v>
      </c>
      <c r="E55">
        <v>139304</v>
      </c>
      <c r="F55" t="s">
        <v>20</v>
      </c>
      <c r="G55" t="s">
        <v>71</v>
      </c>
      <c r="H55" t="s">
        <v>71</v>
      </c>
      <c r="I55" t="s">
        <v>67</v>
      </c>
      <c r="J55" t="str">
        <f t="shared" si="3"/>
        <v>YD16UnclaimedUR3</v>
      </c>
      <c r="L55" t="str">
        <f t="shared" si="0"/>
        <v>YD16UnclaimedUR3</v>
      </c>
      <c r="M55" t="b">
        <f t="shared" si="1"/>
        <v>1</v>
      </c>
    </row>
    <row r="56" spans="4:13" x14ac:dyDescent="0.25">
      <c r="D56" t="str">
        <f t="shared" si="2"/>
        <v>YD21DGR</v>
      </c>
      <c r="E56">
        <v>118994</v>
      </c>
      <c r="F56" t="s">
        <v>11</v>
      </c>
      <c r="G56" t="s">
        <v>212</v>
      </c>
      <c r="H56" t="s">
        <v>213</v>
      </c>
      <c r="I56" t="s">
        <v>39</v>
      </c>
      <c r="J56" t="str">
        <f t="shared" si="3"/>
        <v>YD21DirectG</v>
      </c>
      <c r="L56" t="str">
        <f t="shared" si="0"/>
        <v>YD21DirectG</v>
      </c>
      <c r="M56" t="b">
        <f t="shared" si="1"/>
        <v>1</v>
      </c>
    </row>
    <row r="57" spans="4:13" x14ac:dyDescent="0.25">
      <c r="D57" t="str">
        <f t="shared" si="2"/>
        <v>YD21DMD</v>
      </c>
      <c r="E57">
        <v>118992</v>
      </c>
      <c r="F57" t="s">
        <v>11</v>
      </c>
      <c r="G57" t="s">
        <v>216</v>
      </c>
      <c r="H57" t="s">
        <v>58</v>
      </c>
      <c r="I57" t="s">
        <v>39</v>
      </c>
      <c r="J57" t="str">
        <f t="shared" si="3"/>
        <v>YD21DirectMD</v>
      </c>
      <c r="L57" t="str">
        <f t="shared" si="0"/>
        <v>YD21DirectMD</v>
      </c>
      <c r="M57" t="b">
        <f t="shared" si="1"/>
        <v>1</v>
      </c>
    </row>
    <row r="58" spans="4:13" x14ac:dyDescent="0.25">
      <c r="D58" t="str">
        <f t="shared" si="2"/>
        <v>YD21DQD</v>
      </c>
      <c r="E58">
        <v>118993</v>
      </c>
      <c r="F58" t="s">
        <v>11</v>
      </c>
      <c r="G58" t="s">
        <v>220</v>
      </c>
      <c r="H58" t="s">
        <v>35</v>
      </c>
      <c r="I58" t="s">
        <v>39</v>
      </c>
      <c r="J58" t="str">
        <f t="shared" si="3"/>
        <v>YD21DirectQD</v>
      </c>
      <c r="L58" t="str">
        <f t="shared" si="0"/>
        <v>YD21DirectQD</v>
      </c>
      <c r="M58" t="b">
        <f t="shared" si="1"/>
        <v>1</v>
      </c>
    </row>
    <row r="59" spans="4:13" x14ac:dyDescent="0.25">
      <c r="D59" t="str">
        <f t="shared" si="2"/>
        <v>YD21RG</v>
      </c>
      <c r="E59">
        <v>102448</v>
      </c>
      <c r="F59" t="s">
        <v>11</v>
      </c>
      <c r="G59" t="s">
        <v>215</v>
      </c>
      <c r="H59" t="s">
        <v>213</v>
      </c>
      <c r="I59" t="s">
        <v>37</v>
      </c>
      <c r="J59" t="str">
        <f t="shared" si="3"/>
        <v>YD21RegularG</v>
      </c>
      <c r="L59" t="str">
        <f t="shared" si="0"/>
        <v>YD21RegularG</v>
      </c>
      <c r="M59" t="b">
        <f t="shared" si="1"/>
        <v>1</v>
      </c>
    </row>
    <row r="60" spans="4:13" x14ac:dyDescent="0.25">
      <c r="D60" t="str">
        <f t="shared" si="2"/>
        <v>YD21RMD</v>
      </c>
      <c r="E60">
        <v>102450</v>
      </c>
      <c r="F60" t="s">
        <v>11</v>
      </c>
      <c r="G60" t="s">
        <v>217</v>
      </c>
      <c r="H60" t="s">
        <v>58</v>
      </c>
      <c r="I60" t="s">
        <v>37</v>
      </c>
      <c r="J60" t="str">
        <f t="shared" si="3"/>
        <v>YD21RegularMD</v>
      </c>
      <c r="L60" t="str">
        <f t="shared" si="0"/>
        <v>YD21RegularMD</v>
      </c>
      <c r="M60" t="b">
        <f t="shared" si="1"/>
        <v>1</v>
      </c>
    </row>
    <row r="61" spans="4:13" x14ac:dyDescent="0.25">
      <c r="D61" t="str">
        <f t="shared" si="2"/>
        <v>YD21RQD</v>
      </c>
      <c r="E61">
        <v>102451</v>
      </c>
      <c r="F61" t="s">
        <v>11</v>
      </c>
      <c r="G61" t="s">
        <v>221</v>
      </c>
      <c r="H61" t="s">
        <v>35</v>
      </c>
      <c r="I61" t="s">
        <v>37</v>
      </c>
      <c r="J61" t="str">
        <f t="shared" si="3"/>
        <v>YD21RegularQD</v>
      </c>
      <c r="L61" t="str">
        <f t="shared" si="0"/>
        <v>YD21RegularQD</v>
      </c>
      <c r="M61" t="b">
        <f t="shared" si="1"/>
        <v>1</v>
      </c>
    </row>
    <row r="62" spans="4:13" x14ac:dyDescent="0.25">
      <c r="D62" t="str">
        <f t="shared" si="2"/>
        <v>YD25DDV</v>
      </c>
      <c r="E62">
        <v>119029</v>
      </c>
      <c r="F62" t="s">
        <v>3</v>
      </c>
      <c r="G62" t="s">
        <v>210</v>
      </c>
      <c r="H62" t="s">
        <v>211</v>
      </c>
      <c r="I62" t="s">
        <v>39</v>
      </c>
      <c r="J62" t="str">
        <f t="shared" si="3"/>
        <v>YD25DirectD</v>
      </c>
      <c r="L62" t="str">
        <f t="shared" si="0"/>
        <v>YD25DirectD</v>
      </c>
      <c r="M62" t="b">
        <f t="shared" si="1"/>
        <v>1</v>
      </c>
    </row>
    <row r="63" spans="4:13" x14ac:dyDescent="0.25">
      <c r="D63" t="str">
        <f t="shared" si="2"/>
        <v>YD25DGR</v>
      </c>
      <c r="E63">
        <v>119028</v>
      </c>
      <c r="F63" t="s">
        <v>3</v>
      </c>
      <c r="G63" t="s">
        <v>212</v>
      </c>
      <c r="H63" t="s">
        <v>213</v>
      </c>
      <c r="I63" t="s">
        <v>39</v>
      </c>
      <c r="J63" t="str">
        <f t="shared" si="3"/>
        <v>YD25DirectG</v>
      </c>
      <c r="L63" t="str">
        <f t="shared" si="0"/>
        <v>YD25DirectG</v>
      </c>
      <c r="M63" t="b">
        <f t="shared" si="1"/>
        <v>1</v>
      </c>
    </row>
    <row r="64" spans="4:13" x14ac:dyDescent="0.25">
      <c r="D64" t="str">
        <f t="shared" si="2"/>
        <v>YD25RD</v>
      </c>
      <c r="E64">
        <v>108203</v>
      </c>
      <c r="F64" t="s">
        <v>3</v>
      </c>
      <c r="G64" t="s">
        <v>214</v>
      </c>
      <c r="H64" t="s">
        <v>211</v>
      </c>
      <c r="I64" t="s">
        <v>37</v>
      </c>
      <c r="J64" t="str">
        <f t="shared" si="3"/>
        <v>YD25RegularD</v>
      </c>
      <c r="L64" t="str">
        <f t="shared" si="0"/>
        <v>YD25RegularD</v>
      </c>
      <c r="M64" t="b">
        <f t="shared" si="1"/>
        <v>1</v>
      </c>
    </row>
    <row r="65" spans="4:13" x14ac:dyDescent="0.25">
      <c r="D65" t="str">
        <f t="shared" si="2"/>
        <v>YD25RG</v>
      </c>
      <c r="E65">
        <v>108202</v>
      </c>
      <c r="F65" t="s">
        <v>3</v>
      </c>
      <c r="G65" t="s">
        <v>215</v>
      </c>
      <c r="H65" t="s">
        <v>213</v>
      </c>
      <c r="I65" t="s">
        <v>37</v>
      </c>
      <c r="J65" t="str">
        <f t="shared" si="3"/>
        <v>YD25RegularG</v>
      </c>
      <c r="L65" t="str">
        <f t="shared" si="0"/>
        <v>YD25RegularG</v>
      </c>
      <c r="M65" t="b">
        <f t="shared" si="1"/>
        <v>1</v>
      </c>
    </row>
    <row r="66" spans="4:13" x14ac:dyDescent="0.25">
      <c r="D66" t="str">
        <f t="shared" si="2"/>
        <v>YD26DDV</v>
      </c>
      <c r="E66">
        <v>118922</v>
      </c>
      <c r="F66" t="s">
        <v>12</v>
      </c>
      <c r="G66" t="s">
        <v>210</v>
      </c>
      <c r="H66" t="s">
        <v>211</v>
      </c>
      <c r="I66" t="s">
        <v>39</v>
      </c>
      <c r="J66" t="str">
        <f t="shared" si="3"/>
        <v>YD26DirectD</v>
      </c>
      <c r="L66" t="str">
        <f t="shared" ref="L66:L129" si="4">+F66&amp;I66&amp;H66</f>
        <v>YD26DirectD</v>
      </c>
      <c r="M66" t="b">
        <f t="shared" ref="M66:M129" si="5">+L66=J66</f>
        <v>1</v>
      </c>
    </row>
    <row r="67" spans="4:13" x14ac:dyDescent="0.25">
      <c r="D67" t="str">
        <f t="shared" ref="D67:D130" si="6">+F67&amp;G67</f>
        <v>YD26DGR</v>
      </c>
      <c r="E67">
        <v>118924</v>
      </c>
      <c r="F67" t="s">
        <v>12</v>
      </c>
      <c r="G67" t="s">
        <v>212</v>
      </c>
      <c r="H67" t="s">
        <v>213</v>
      </c>
      <c r="I67" t="s">
        <v>39</v>
      </c>
      <c r="J67" t="str">
        <f t="shared" ref="J67:J130" si="7">+F67&amp;I67&amp;H67</f>
        <v>YD26DirectG</v>
      </c>
      <c r="L67" t="str">
        <f t="shared" si="4"/>
        <v>YD26DirectG</v>
      </c>
      <c r="M67" t="b">
        <f t="shared" si="5"/>
        <v>1</v>
      </c>
    </row>
    <row r="68" spans="4:13" x14ac:dyDescent="0.25">
      <c r="D68" t="str">
        <f t="shared" si="6"/>
        <v>YD26DMD</v>
      </c>
      <c r="E68">
        <v>118921</v>
      </c>
      <c r="F68" t="s">
        <v>12</v>
      </c>
      <c r="G68" t="s">
        <v>216</v>
      </c>
      <c r="H68" t="s">
        <v>58</v>
      </c>
      <c r="I68" t="s">
        <v>39</v>
      </c>
      <c r="J68" t="str">
        <f t="shared" si="7"/>
        <v>YD26DirectMD</v>
      </c>
      <c r="L68" t="str">
        <f t="shared" si="4"/>
        <v>YD26DirectMD</v>
      </c>
      <c r="M68" t="b">
        <f t="shared" si="5"/>
        <v>1</v>
      </c>
    </row>
    <row r="69" spans="4:13" x14ac:dyDescent="0.25">
      <c r="D69" t="str">
        <f t="shared" si="6"/>
        <v>YD26RD</v>
      </c>
      <c r="E69">
        <v>100077</v>
      </c>
      <c r="F69" t="s">
        <v>12</v>
      </c>
      <c r="G69" t="s">
        <v>214</v>
      </c>
      <c r="H69" t="s">
        <v>211</v>
      </c>
      <c r="I69" t="s">
        <v>37</v>
      </c>
      <c r="J69" t="str">
        <f t="shared" si="7"/>
        <v>YD26RegularD</v>
      </c>
      <c r="L69" t="str">
        <f t="shared" si="4"/>
        <v>YD26RegularD</v>
      </c>
      <c r="M69" t="b">
        <f t="shared" si="5"/>
        <v>1</v>
      </c>
    </row>
    <row r="70" spans="4:13" x14ac:dyDescent="0.25">
      <c r="D70" t="str">
        <f t="shared" si="6"/>
        <v>YD26RG</v>
      </c>
      <c r="E70">
        <v>100078</v>
      </c>
      <c r="F70" t="s">
        <v>12</v>
      </c>
      <c r="G70" t="s">
        <v>215</v>
      </c>
      <c r="H70" t="s">
        <v>213</v>
      </c>
      <c r="I70" t="s">
        <v>37</v>
      </c>
      <c r="J70" t="str">
        <f t="shared" si="7"/>
        <v>YD26RegularG</v>
      </c>
      <c r="L70" t="str">
        <f t="shared" si="4"/>
        <v>YD26RegularG</v>
      </c>
      <c r="M70" t="b">
        <f t="shared" si="5"/>
        <v>1</v>
      </c>
    </row>
    <row r="71" spans="4:13" x14ac:dyDescent="0.25">
      <c r="D71" t="str">
        <f t="shared" si="6"/>
        <v>YD26RMD</v>
      </c>
      <c r="E71">
        <v>100079</v>
      </c>
      <c r="F71" t="s">
        <v>12</v>
      </c>
      <c r="G71" t="s">
        <v>217</v>
      </c>
      <c r="H71" t="s">
        <v>58</v>
      </c>
      <c r="I71" t="s">
        <v>37</v>
      </c>
      <c r="J71" t="str">
        <f t="shared" si="7"/>
        <v>YD26RegularMD</v>
      </c>
      <c r="L71" t="str">
        <f t="shared" si="4"/>
        <v>YD26RegularMD</v>
      </c>
      <c r="M71" t="b">
        <f t="shared" si="5"/>
        <v>1</v>
      </c>
    </row>
    <row r="72" spans="4:13" x14ac:dyDescent="0.25">
      <c r="D72" t="str">
        <f t="shared" si="6"/>
        <v>YD27DGR</v>
      </c>
      <c r="E72">
        <v>119226</v>
      </c>
      <c r="F72" t="s">
        <v>13</v>
      </c>
      <c r="G72" t="s">
        <v>212</v>
      </c>
      <c r="H72" t="s">
        <v>213</v>
      </c>
      <c r="I72" t="s">
        <v>39</v>
      </c>
      <c r="J72" t="str">
        <f t="shared" si="7"/>
        <v>YD27DirectG</v>
      </c>
      <c r="L72" t="str">
        <f t="shared" si="4"/>
        <v>YD27DirectG</v>
      </c>
      <c r="M72" t="b">
        <f t="shared" si="5"/>
        <v>1</v>
      </c>
    </row>
    <row r="73" spans="4:13" x14ac:dyDescent="0.25">
      <c r="D73" t="str">
        <f t="shared" si="6"/>
        <v>YD27DMD</v>
      </c>
      <c r="E73">
        <v>119224</v>
      </c>
      <c r="F73" t="s">
        <v>13</v>
      </c>
      <c r="G73" t="s">
        <v>216</v>
      </c>
      <c r="H73" t="s">
        <v>58</v>
      </c>
      <c r="I73" t="s">
        <v>39</v>
      </c>
      <c r="J73" t="str">
        <f t="shared" si="7"/>
        <v>YD27DirectMD</v>
      </c>
      <c r="L73" t="str">
        <f t="shared" si="4"/>
        <v>YD27DirectMD</v>
      </c>
      <c r="M73" t="b">
        <f t="shared" si="5"/>
        <v>1</v>
      </c>
    </row>
    <row r="74" spans="4:13" x14ac:dyDescent="0.25">
      <c r="D74" t="str">
        <f t="shared" si="6"/>
        <v>YD27DQD</v>
      </c>
      <c r="E74">
        <v>119222</v>
      </c>
      <c r="F74" t="s">
        <v>13</v>
      </c>
      <c r="G74" t="s">
        <v>220</v>
      </c>
      <c r="H74" s="8" t="s">
        <v>211</v>
      </c>
      <c r="I74" t="s">
        <v>39</v>
      </c>
      <c r="J74" t="str">
        <f t="shared" si="7"/>
        <v>YD27DirectD</v>
      </c>
      <c r="L74" t="str">
        <f t="shared" si="4"/>
        <v>YD27DirectD</v>
      </c>
      <c r="M74" t="b">
        <f t="shared" si="5"/>
        <v>1</v>
      </c>
    </row>
    <row r="75" spans="4:13" x14ac:dyDescent="0.25">
      <c r="D75" t="str">
        <f t="shared" si="6"/>
        <v>YD27DWD</v>
      </c>
      <c r="E75">
        <v>119223</v>
      </c>
      <c r="F75" t="s">
        <v>13</v>
      </c>
      <c r="G75" t="s">
        <v>222</v>
      </c>
      <c r="H75" t="s">
        <v>34</v>
      </c>
      <c r="I75" t="s">
        <v>39</v>
      </c>
      <c r="J75" t="str">
        <f t="shared" si="7"/>
        <v>YD27DirectWD</v>
      </c>
      <c r="L75" t="str">
        <f t="shared" si="4"/>
        <v>YD27DirectWD</v>
      </c>
      <c r="M75" t="b">
        <f t="shared" si="5"/>
        <v>1</v>
      </c>
    </row>
    <row r="76" spans="4:13" x14ac:dyDescent="0.25">
      <c r="D76" t="str">
        <f t="shared" si="6"/>
        <v>YD27RG</v>
      </c>
      <c r="E76">
        <v>101304</v>
      </c>
      <c r="F76" t="s">
        <v>13</v>
      </c>
      <c r="G76" t="s">
        <v>215</v>
      </c>
      <c r="H76" t="s">
        <v>213</v>
      </c>
      <c r="I76" t="s">
        <v>37</v>
      </c>
      <c r="J76" t="str">
        <f t="shared" si="7"/>
        <v>YD27RegularG</v>
      </c>
      <c r="L76" t="str">
        <f t="shared" si="4"/>
        <v>YD27RegularG</v>
      </c>
      <c r="M76" t="b">
        <f t="shared" si="5"/>
        <v>1</v>
      </c>
    </row>
    <row r="77" spans="4:13" x14ac:dyDescent="0.25">
      <c r="D77" t="str">
        <f t="shared" si="6"/>
        <v>YD27RMD</v>
      </c>
      <c r="E77">
        <v>101306</v>
      </c>
      <c r="F77" t="s">
        <v>13</v>
      </c>
      <c r="G77" t="s">
        <v>217</v>
      </c>
      <c r="H77" t="s">
        <v>58</v>
      </c>
      <c r="I77" t="s">
        <v>37</v>
      </c>
      <c r="J77" t="str">
        <f t="shared" si="7"/>
        <v>YD27RegularMD</v>
      </c>
      <c r="L77" t="str">
        <f t="shared" si="4"/>
        <v>YD27RegularMD</v>
      </c>
      <c r="M77" t="b">
        <f t="shared" si="5"/>
        <v>1</v>
      </c>
    </row>
    <row r="78" spans="4:13" x14ac:dyDescent="0.25">
      <c r="D78" t="str">
        <f t="shared" si="6"/>
        <v>YD27RQD</v>
      </c>
      <c r="E78">
        <v>101305</v>
      </c>
      <c r="F78" t="s">
        <v>13</v>
      </c>
      <c r="G78" t="s">
        <v>221</v>
      </c>
      <c r="H78" s="8" t="s">
        <v>211</v>
      </c>
      <c r="I78" t="s">
        <v>37</v>
      </c>
      <c r="J78" t="str">
        <f t="shared" si="7"/>
        <v>YD27RegularD</v>
      </c>
      <c r="L78" t="str">
        <f t="shared" si="4"/>
        <v>YD27RegularD</v>
      </c>
      <c r="M78" t="b">
        <f t="shared" si="5"/>
        <v>1</v>
      </c>
    </row>
    <row r="79" spans="4:13" x14ac:dyDescent="0.25">
      <c r="D79" t="str">
        <f t="shared" si="6"/>
        <v>YD27RWD</v>
      </c>
      <c r="E79">
        <v>101303</v>
      </c>
      <c r="F79" t="s">
        <v>13</v>
      </c>
      <c r="G79" t="s">
        <v>223</v>
      </c>
      <c r="H79" t="s">
        <v>34</v>
      </c>
      <c r="I79" t="s">
        <v>37</v>
      </c>
      <c r="J79" t="str">
        <f t="shared" si="7"/>
        <v>YD27RegularWD</v>
      </c>
      <c r="L79" t="str">
        <f t="shared" si="4"/>
        <v>YD27RegularWD</v>
      </c>
      <c r="M79" t="b">
        <f t="shared" si="5"/>
        <v>1</v>
      </c>
    </row>
    <row r="80" spans="4:13" x14ac:dyDescent="0.25">
      <c r="D80" t="str">
        <f t="shared" si="6"/>
        <v>YD28DDD</v>
      </c>
      <c r="E80">
        <v>119240</v>
      </c>
      <c r="F80" t="s">
        <v>14</v>
      </c>
      <c r="G80" t="s">
        <v>218</v>
      </c>
      <c r="H80" t="s">
        <v>33</v>
      </c>
      <c r="I80" t="s">
        <v>39</v>
      </c>
      <c r="J80" t="str">
        <f t="shared" si="7"/>
        <v>YD28DirectDD</v>
      </c>
      <c r="L80" t="str">
        <f t="shared" si="4"/>
        <v>YD28DirectDD</v>
      </c>
      <c r="M80" t="b">
        <f t="shared" si="5"/>
        <v>1</v>
      </c>
    </row>
    <row r="81" spans="4:13" x14ac:dyDescent="0.25">
      <c r="D81" t="str">
        <f t="shared" si="6"/>
        <v>YD28DDV</v>
      </c>
      <c r="E81">
        <v>119238</v>
      </c>
      <c r="F81" t="s">
        <v>14</v>
      </c>
      <c r="G81" t="s">
        <v>210</v>
      </c>
      <c r="H81" t="s">
        <v>211</v>
      </c>
      <c r="I81" t="s">
        <v>39</v>
      </c>
      <c r="J81" t="str">
        <f t="shared" si="7"/>
        <v>YD28DirectD</v>
      </c>
      <c r="L81" t="str">
        <f t="shared" si="4"/>
        <v>YD28DirectD</v>
      </c>
      <c r="M81" t="b">
        <f t="shared" si="5"/>
        <v>1</v>
      </c>
    </row>
    <row r="82" spans="4:13" x14ac:dyDescent="0.25">
      <c r="D82" t="str">
        <f t="shared" si="6"/>
        <v>YD28DGR</v>
      </c>
      <c r="E82">
        <v>119239</v>
      </c>
      <c r="F82" t="s">
        <v>14</v>
      </c>
      <c r="G82" t="s">
        <v>212</v>
      </c>
      <c r="H82" t="s">
        <v>213</v>
      </c>
      <c r="I82" t="s">
        <v>39</v>
      </c>
      <c r="J82" t="str">
        <f t="shared" si="7"/>
        <v>YD28DirectG</v>
      </c>
      <c r="L82" t="str">
        <f t="shared" si="4"/>
        <v>YD28DirectG</v>
      </c>
      <c r="M82" t="b">
        <f t="shared" si="5"/>
        <v>1</v>
      </c>
    </row>
    <row r="83" spans="4:13" x14ac:dyDescent="0.25">
      <c r="D83" t="str">
        <f t="shared" si="6"/>
        <v>YD28DMD</v>
      </c>
      <c r="E83">
        <v>119236</v>
      </c>
      <c r="F83" t="s">
        <v>14</v>
      </c>
      <c r="G83" t="s">
        <v>216</v>
      </c>
      <c r="H83" t="s">
        <v>58</v>
      </c>
      <c r="I83" t="s">
        <v>39</v>
      </c>
      <c r="J83" t="str">
        <f t="shared" si="7"/>
        <v>YD28DirectMD</v>
      </c>
      <c r="L83" t="str">
        <f t="shared" si="4"/>
        <v>YD28DirectMD</v>
      </c>
      <c r="M83" t="b">
        <f t="shared" si="5"/>
        <v>1</v>
      </c>
    </row>
    <row r="84" spans="4:13" x14ac:dyDescent="0.25">
      <c r="D84" t="str">
        <f t="shared" si="6"/>
        <v>YD28DWD</v>
      </c>
      <c r="E84">
        <v>119237</v>
      </c>
      <c r="F84" t="s">
        <v>14</v>
      </c>
      <c r="G84" t="s">
        <v>222</v>
      </c>
      <c r="H84" t="s">
        <v>34</v>
      </c>
      <c r="I84" t="s">
        <v>39</v>
      </c>
      <c r="J84" t="str">
        <f t="shared" si="7"/>
        <v>YD28DirectWD</v>
      </c>
      <c r="L84" t="str">
        <f t="shared" si="4"/>
        <v>YD28DirectWD</v>
      </c>
      <c r="M84" t="b">
        <f t="shared" si="5"/>
        <v>1</v>
      </c>
    </row>
    <row r="85" spans="4:13" x14ac:dyDescent="0.25">
      <c r="D85" t="str">
        <f t="shared" si="6"/>
        <v>YD28ID</v>
      </c>
      <c r="E85">
        <v>105668</v>
      </c>
      <c r="F85" t="s">
        <v>14</v>
      </c>
      <c r="G85" t="s">
        <v>224</v>
      </c>
      <c r="H85" t="s">
        <v>211</v>
      </c>
      <c r="I85" s="7" t="s">
        <v>37</v>
      </c>
      <c r="J85" t="str">
        <f t="shared" si="7"/>
        <v>YD28RegularD</v>
      </c>
      <c r="L85" t="str">
        <f t="shared" si="4"/>
        <v>YD28RegularD</v>
      </c>
      <c r="M85" t="b">
        <f t="shared" si="5"/>
        <v>1</v>
      </c>
    </row>
    <row r="86" spans="4:13" x14ac:dyDescent="0.25">
      <c r="D86" t="str">
        <f t="shared" si="6"/>
        <v>YD28IDD</v>
      </c>
      <c r="E86">
        <v>111786</v>
      </c>
      <c r="F86" t="s">
        <v>14</v>
      </c>
      <c r="G86" t="s">
        <v>225</v>
      </c>
      <c r="H86" t="s">
        <v>33</v>
      </c>
      <c r="I86" s="7" t="s">
        <v>37</v>
      </c>
      <c r="J86" t="str">
        <f t="shared" si="7"/>
        <v>YD28RegularDD</v>
      </c>
      <c r="L86" t="str">
        <f t="shared" si="4"/>
        <v>YD28RegularDD</v>
      </c>
      <c r="M86" t="b">
        <f t="shared" si="5"/>
        <v>1</v>
      </c>
    </row>
    <row r="87" spans="4:13" x14ac:dyDescent="0.25">
      <c r="D87" t="str">
        <f t="shared" si="6"/>
        <v>YD28IG</v>
      </c>
      <c r="E87">
        <v>105669</v>
      </c>
      <c r="F87" t="s">
        <v>14</v>
      </c>
      <c r="G87" t="s">
        <v>226</v>
      </c>
      <c r="H87" t="s">
        <v>213</v>
      </c>
      <c r="I87" s="7" t="s">
        <v>37</v>
      </c>
      <c r="J87" t="str">
        <f t="shared" si="7"/>
        <v>YD28RegularG</v>
      </c>
      <c r="L87" t="str">
        <f t="shared" si="4"/>
        <v>YD28RegularG</v>
      </c>
      <c r="M87" t="b">
        <f t="shared" si="5"/>
        <v>1</v>
      </c>
    </row>
    <row r="88" spans="4:13" x14ac:dyDescent="0.25">
      <c r="D88" t="str">
        <f t="shared" si="6"/>
        <v>YD28IMD</v>
      </c>
      <c r="E88">
        <v>105667</v>
      </c>
      <c r="F88" t="s">
        <v>14</v>
      </c>
      <c r="G88" t="s">
        <v>227</v>
      </c>
      <c r="H88" t="s">
        <v>58</v>
      </c>
      <c r="I88" t="s">
        <v>37</v>
      </c>
      <c r="J88" t="str">
        <f t="shared" si="7"/>
        <v>YD28RegularMD</v>
      </c>
      <c r="L88" t="str">
        <f t="shared" si="4"/>
        <v>YD28RegularMD</v>
      </c>
      <c r="M88" t="b">
        <f t="shared" si="5"/>
        <v>1</v>
      </c>
    </row>
    <row r="89" spans="4:13" x14ac:dyDescent="0.25">
      <c r="D89" t="str">
        <f t="shared" si="6"/>
        <v>YD28IWD</v>
      </c>
      <c r="E89">
        <v>105878</v>
      </c>
      <c r="F89" t="s">
        <v>14</v>
      </c>
      <c r="G89" t="s">
        <v>228</v>
      </c>
      <c r="H89" t="s">
        <v>34</v>
      </c>
      <c r="I89" s="7" t="s">
        <v>37</v>
      </c>
      <c r="J89" t="str">
        <f t="shared" si="7"/>
        <v>YD28RegularWD</v>
      </c>
      <c r="L89" t="str">
        <f t="shared" si="4"/>
        <v>YD28RegularWD</v>
      </c>
      <c r="M89" t="b">
        <f t="shared" si="5"/>
        <v>1</v>
      </c>
    </row>
    <row r="90" spans="4:13" x14ac:dyDescent="0.25">
      <c r="D90" t="str">
        <f t="shared" si="6"/>
        <v>YD29DDD</v>
      </c>
      <c r="E90">
        <v>119203</v>
      </c>
      <c r="F90" t="s">
        <v>15</v>
      </c>
      <c r="G90" t="s">
        <v>218</v>
      </c>
      <c r="H90" t="s">
        <v>33</v>
      </c>
      <c r="I90" t="s">
        <v>39</v>
      </c>
      <c r="J90" t="str">
        <f t="shared" si="7"/>
        <v>YD29DirectDD</v>
      </c>
      <c r="L90" t="str">
        <f t="shared" si="4"/>
        <v>YD29DirectDD</v>
      </c>
      <c r="M90" t="b">
        <f t="shared" si="5"/>
        <v>1</v>
      </c>
    </row>
    <row r="91" spans="4:13" x14ac:dyDescent="0.25">
      <c r="D91" t="str">
        <f t="shared" si="6"/>
        <v>YD29DDV</v>
      </c>
      <c r="E91">
        <v>119206</v>
      </c>
      <c r="F91" t="s">
        <v>15</v>
      </c>
      <c r="G91" t="s">
        <v>210</v>
      </c>
      <c r="H91" t="s">
        <v>211</v>
      </c>
      <c r="I91" t="s">
        <v>39</v>
      </c>
      <c r="J91" t="str">
        <f t="shared" si="7"/>
        <v>YD29DirectD</v>
      </c>
      <c r="L91" t="str">
        <f t="shared" si="4"/>
        <v>YD29DirectD</v>
      </c>
      <c r="M91" t="b">
        <f t="shared" si="5"/>
        <v>1</v>
      </c>
    </row>
    <row r="92" spans="4:13" x14ac:dyDescent="0.25">
      <c r="D92" t="str">
        <f t="shared" si="6"/>
        <v>YD29DGR</v>
      </c>
      <c r="E92">
        <v>119205</v>
      </c>
      <c r="F92" t="s">
        <v>15</v>
      </c>
      <c r="G92" t="s">
        <v>212</v>
      </c>
      <c r="H92" t="s">
        <v>213</v>
      </c>
      <c r="I92" t="s">
        <v>39</v>
      </c>
      <c r="J92" t="str">
        <f t="shared" si="7"/>
        <v>YD29DirectG</v>
      </c>
      <c r="L92" t="str">
        <f t="shared" si="4"/>
        <v>YD29DirectG</v>
      </c>
      <c r="M92" t="b">
        <f t="shared" si="5"/>
        <v>1</v>
      </c>
    </row>
    <row r="93" spans="4:13" x14ac:dyDescent="0.25">
      <c r="D93" t="str">
        <f t="shared" si="6"/>
        <v>YD29DMD</v>
      </c>
      <c r="E93">
        <v>119204</v>
      </c>
      <c r="F93" t="s">
        <v>15</v>
      </c>
      <c r="G93" t="s">
        <v>216</v>
      </c>
      <c r="H93" t="s">
        <v>58</v>
      </c>
      <c r="I93" t="s">
        <v>39</v>
      </c>
      <c r="J93" t="str">
        <f t="shared" si="7"/>
        <v>YD29DirectMD</v>
      </c>
      <c r="L93" t="str">
        <f t="shared" si="4"/>
        <v>YD29DirectMD</v>
      </c>
      <c r="M93" t="b">
        <f t="shared" si="5"/>
        <v>1</v>
      </c>
    </row>
    <row r="94" spans="4:13" x14ac:dyDescent="0.25">
      <c r="D94" t="str">
        <f t="shared" si="6"/>
        <v>YD29DWD</v>
      </c>
      <c r="E94">
        <v>119207</v>
      </c>
      <c r="F94" t="s">
        <v>15</v>
      </c>
      <c r="G94" t="s">
        <v>222</v>
      </c>
      <c r="H94" t="s">
        <v>34</v>
      </c>
      <c r="I94" t="s">
        <v>39</v>
      </c>
      <c r="J94" t="str">
        <f t="shared" si="7"/>
        <v>YD29DirectWD</v>
      </c>
      <c r="L94" t="str">
        <f t="shared" si="4"/>
        <v>YD29DirectWD</v>
      </c>
      <c r="M94" t="b">
        <f t="shared" si="5"/>
        <v>1</v>
      </c>
    </row>
    <row r="95" spans="4:13" x14ac:dyDescent="0.25">
      <c r="D95" t="str">
        <f t="shared" si="6"/>
        <v>YD29RD</v>
      </c>
      <c r="E95">
        <v>117995</v>
      </c>
      <c r="F95" t="s">
        <v>15</v>
      </c>
      <c r="G95" t="s">
        <v>214</v>
      </c>
      <c r="H95" t="s">
        <v>211</v>
      </c>
      <c r="I95" t="s">
        <v>37</v>
      </c>
      <c r="J95" t="str">
        <f t="shared" si="7"/>
        <v>YD29RegularD</v>
      </c>
      <c r="L95" t="str">
        <f t="shared" si="4"/>
        <v>YD29RegularD</v>
      </c>
      <c r="M95" t="b">
        <f t="shared" si="5"/>
        <v>1</v>
      </c>
    </row>
    <row r="96" spans="4:13" x14ac:dyDescent="0.25">
      <c r="D96" t="str">
        <f t="shared" si="6"/>
        <v>YD29RDD</v>
      </c>
      <c r="E96">
        <v>104140</v>
      </c>
      <c r="F96" t="s">
        <v>15</v>
      </c>
      <c r="G96" t="s">
        <v>219</v>
      </c>
      <c r="H96" t="s">
        <v>33</v>
      </c>
      <c r="I96" t="s">
        <v>37</v>
      </c>
      <c r="J96" t="str">
        <f t="shared" si="7"/>
        <v>YD29RegularDD</v>
      </c>
      <c r="L96" t="str">
        <f t="shared" si="4"/>
        <v>YD29RegularDD</v>
      </c>
      <c r="M96" t="b">
        <f t="shared" si="5"/>
        <v>1</v>
      </c>
    </row>
    <row r="97" spans="4:13" x14ac:dyDescent="0.25">
      <c r="D97" t="str">
        <f t="shared" si="6"/>
        <v>YD29RG</v>
      </c>
      <c r="E97">
        <v>104138</v>
      </c>
      <c r="F97" t="s">
        <v>15</v>
      </c>
      <c r="G97" t="s">
        <v>215</v>
      </c>
      <c r="H97" t="s">
        <v>213</v>
      </c>
      <c r="I97" t="s">
        <v>37</v>
      </c>
      <c r="J97" t="str">
        <f t="shared" si="7"/>
        <v>YD29RegularG</v>
      </c>
      <c r="L97" t="str">
        <f t="shared" si="4"/>
        <v>YD29RegularG</v>
      </c>
      <c r="M97" t="b">
        <f t="shared" si="5"/>
        <v>1</v>
      </c>
    </row>
    <row r="98" spans="4:13" x14ac:dyDescent="0.25">
      <c r="D98" t="str">
        <f t="shared" si="6"/>
        <v>YD29RMD</v>
      </c>
      <c r="E98">
        <v>117063</v>
      </c>
      <c r="F98" t="s">
        <v>15</v>
      </c>
      <c r="G98" t="s">
        <v>217</v>
      </c>
      <c r="H98" t="s">
        <v>58</v>
      </c>
      <c r="I98" t="s">
        <v>37</v>
      </c>
      <c r="J98" t="str">
        <f t="shared" si="7"/>
        <v>YD29RegularMD</v>
      </c>
      <c r="L98" t="str">
        <f t="shared" si="4"/>
        <v>YD29RegularMD</v>
      </c>
      <c r="M98" t="b">
        <f t="shared" si="5"/>
        <v>1</v>
      </c>
    </row>
    <row r="99" spans="4:13" x14ac:dyDescent="0.25">
      <c r="D99" t="str">
        <f t="shared" si="6"/>
        <v>YD29RWD</v>
      </c>
      <c r="E99">
        <v>104139</v>
      </c>
      <c r="F99" t="s">
        <v>15</v>
      </c>
      <c r="G99" t="s">
        <v>223</v>
      </c>
      <c r="H99" t="s">
        <v>34</v>
      </c>
      <c r="I99" t="s">
        <v>37</v>
      </c>
      <c r="J99" t="str">
        <f t="shared" si="7"/>
        <v>YD29RegularWD</v>
      </c>
      <c r="L99" t="str">
        <f t="shared" si="4"/>
        <v>YD29RegularWD</v>
      </c>
      <c r="M99" t="b">
        <f t="shared" si="5"/>
        <v>1</v>
      </c>
    </row>
    <row r="100" spans="4:13" x14ac:dyDescent="0.25">
      <c r="D100" t="str">
        <f t="shared" si="6"/>
        <v>YD31DDD</v>
      </c>
      <c r="E100">
        <v>119087</v>
      </c>
      <c r="F100" t="s">
        <v>16</v>
      </c>
      <c r="G100" t="s">
        <v>218</v>
      </c>
      <c r="H100" t="s">
        <v>33</v>
      </c>
      <c r="I100" t="s">
        <v>39</v>
      </c>
      <c r="J100" t="str">
        <f t="shared" si="7"/>
        <v>YD31DirectDD</v>
      </c>
      <c r="L100" t="str">
        <f t="shared" si="4"/>
        <v>YD31DirectDD</v>
      </c>
      <c r="M100" t="b">
        <f t="shared" si="5"/>
        <v>1</v>
      </c>
    </row>
    <row r="101" spans="4:13" x14ac:dyDescent="0.25">
      <c r="D101" t="str">
        <f t="shared" si="6"/>
        <v>YD31DDV</v>
      </c>
      <c r="E101">
        <v>119083</v>
      </c>
      <c r="F101" t="s">
        <v>16</v>
      </c>
      <c r="G101" t="s">
        <v>210</v>
      </c>
      <c r="H101" t="s">
        <v>211</v>
      </c>
      <c r="I101" t="s">
        <v>39</v>
      </c>
      <c r="J101" t="str">
        <f t="shared" si="7"/>
        <v>YD31DirectD</v>
      </c>
      <c r="L101" t="str">
        <f t="shared" si="4"/>
        <v>YD31DirectD</v>
      </c>
      <c r="M101" t="b">
        <f t="shared" si="5"/>
        <v>1</v>
      </c>
    </row>
    <row r="102" spans="4:13" x14ac:dyDescent="0.25">
      <c r="D102" t="str">
        <f t="shared" si="6"/>
        <v>YD31DGR</v>
      </c>
      <c r="E102">
        <v>119082</v>
      </c>
      <c r="F102" t="s">
        <v>16</v>
      </c>
      <c r="G102" t="s">
        <v>212</v>
      </c>
      <c r="H102" t="s">
        <v>213</v>
      </c>
      <c r="I102" t="s">
        <v>39</v>
      </c>
      <c r="J102" t="str">
        <f t="shared" si="7"/>
        <v>YD31DirectG</v>
      </c>
      <c r="L102" t="str">
        <f t="shared" si="4"/>
        <v>YD31DirectG</v>
      </c>
      <c r="M102" t="b">
        <f t="shared" si="5"/>
        <v>1</v>
      </c>
    </row>
    <row r="103" spans="4:13" x14ac:dyDescent="0.25">
      <c r="D103" t="str">
        <f t="shared" si="6"/>
        <v>YD31DMD</v>
      </c>
      <c r="E103">
        <v>119084</v>
      </c>
      <c r="F103" t="s">
        <v>16</v>
      </c>
      <c r="G103" t="s">
        <v>216</v>
      </c>
      <c r="H103" t="s">
        <v>58</v>
      </c>
      <c r="I103" t="s">
        <v>39</v>
      </c>
      <c r="J103" t="str">
        <f t="shared" si="7"/>
        <v>YD31DirectMD</v>
      </c>
      <c r="L103" t="str">
        <f t="shared" si="4"/>
        <v>YD31DirectMD</v>
      </c>
      <c r="M103" t="b">
        <f t="shared" si="5"/>
        <v>1</v>
      </c>
    </row>
    <row r="104" spans="4:13" x14ac:dyDescent="0.25">
      <c r="D104" t="str">
        <f t="shared" si="6"/>
        <v>YD31DQD</v>
      </c>
      <c r="E104">
        <v>119085</v>
      </c>
      <c r="F104" t="s">
        <v>16</v>
      </c>
      <c r="G104" t="s">
        <v>220</v>
      </c>
      <c r="H104" t="s">
        <v>35</v>
      </c>
      <c r="I104" t="s">
        <v>39</v>
      </c>
      <c r="J104" t="str">
        <f t="shared" si="7"/>
        <v>YD31DirectQD</v>
      </c>
      <c r="L104" t="str">
        <f t="shared" si="4"/>
        <v>YD31DirectQD</v>
      </c>
      <c r="M104" t="b">
        <f t="shared" si="5"/>
        <v>1</v>
      </c>
    </row>
    <row r="105" spans="4:13" x14ac:dyDescent="0.25">
      <c r="D105" t="str">
        <f t="shared" si="6"/>
        <v>YD31DWD</v>
      </c>
      <c r="E105">
        <v>119086</v>
      </c>
      <c r="F105" t="s">
        <v>16</v>
      </c>
      <c r="G105" t="s">
        <v>222</v>
      </c>
      <c r="H105" t="s">
        <v>34</v>
      </c>
      <c r="I105" t="s">
        <v>39</v>
      </c>
      <c r="J105" t="str">
        <f t="shared" si="7"/>
        <v>YD31DirectWD</v>
      </c>
      <c r="L105" t="str">
        <f t="shared" si="4"/>
        <v>YD31DirectWD</v>
      </c>
      <c r="M105" t="b">
        <f t="shared" si="5"/>
        <v>1</v>
      </c>
    </row>
    <row r="106" spans="4:13" x14ac:dyDescent="0.25">
      <c r="D106" t="str">
        <f t="shared" si="6"/>
        <v>YD31RD</v>
      </c>
      <c r="E106">
        <v>101839</v>
      </c>
      <c r="F106" t="s">
        <v>16</v>
      </c>
      <c r="G106" t="s">
        <v>214</v>
      </c>
      <c r="H106" t="s">
        <v>211</v>
      </c>
      <c r="I106" t="s">
        <v>37</v>
      </c>
      <c r="J106" t="str">
        <f t="shared" si="7"/>
        <v>YD31RegularD</v>
      </c>
      <c r="L106" t="str">
        <f t="shared" si="4"/>
        <v>YD31RegularD</v>
      </c>
      <c r="M106" t="b">
        <f t="shared" si="5"/>
        <v>1</v>
      </c>
    </row>
    <row r="107" spans="4:13" x14ac:dyDescent="0.25">
      <c r="D107" t="str">
        <f t="shared" si="6"/>
        <v>YD31RDD</v>
      </c>
      <c r="E107">
        <v>101840</v>
      </c>
      <c r="F107" t="s">
        <v>16</v>
      </c>
      <c r="G107" t="s">
        <v>219</v>
      </c>
      <c r="H107" t="s">
        <v>33</v>
      </c>
      <c r="I107" t="s">
        <v>37</v>
      </c>
      <c r="J107" t="str">
        <f t="shared" si="7"/>
        <v>YD31RegularDD</v>
      </c>
      <c r="L107" t="str">
        <f t="shared" si="4"/>
        <v>YD31RegularDD</v>
      </c>
      <c r="M107" t="b">
        <f t="shared" si="5"/>
        <v>1</v>
      </c>
    </row>
    <row r="108" spans="4:13" x14ac:dyDescent="0.25">
      <c r="D108" t="str">
        <f t="shared" si="6"/>
        <v>YD31RG</v>
      </c>
      <c r="E108">
        <v>101837</v>
      </c>
      <c r="F108" t="s">
        <v>16</v>
      </c>
      <c r="G108" t="s">
        <v>215</v>
      </c>
      <c r="H108" t="s">
        <v>213</v>
      </c>
      <c r="I108" t="s">
        <v>37</v>
      </c>
      <c r="J108" t="str">
        <f t="shared" si="7"/>
        <v>YD31RegularG</v>
      </c>
      <c r="L108" t="str">
        <f t="shared" si="4"/>
        <v>YD31RegularG</v>
      </c>
      <c r="M108" t="b">
        <f t="shared" si="5"/>
        <v>1</v>
      </c>
    </row>
    <row r="109" spans="4:13" x14ac:dyDescent="0.25">
      <c r="D109" t="str">
        <f t="shared" si="6"/>
        <v>YD31RMD</v>
      </c>
      <c r="E109">
        <v>117061</v>
      </c>
      <c r="F109" t="s">
        <v>16</v>
      </c>
      <c r="G109" t="s">
        <v>217</v>
      </c>
      <c r="H109" t="s">
        <v>58</v>
      </c>
      <c r="I109" t="s">
        <v>37</v>
      </c>
      <c r="J109" t="str">
        <f t="shared" si="7"/>
        <v>YD31RegularMD</v>
      </c>
      <c r="L109" t="str">
        <f t="shared" si="4"/>
        <v>YD31RegularMD</v>
      </c>
      <c r="M109" t="b">
        <f t="shared" si="5"/>
        <v>1</v>
      </c>
    </row>
    <row r="110" spans="4:13" x14ac:dyDescent="0.25">
      <c r="D110" t="str">
        <f t="shared" si="6"/>
        <v>YD31RQD</v>
      </c>
      <c r="E110">
        <v>117062</v>
      </c>
      <c r="F110" t="s">
        <v>16</v>
      </c>
      <c r="G110" t="s">
        <v>221</v>
      </c>
      <c r="H110" t="s">
        <v>35</v>
      </c>
      <c r="I110" t="s">
        <v>37</v>
      </c>
      <c r="J110" t="str">
        <f t="shared" si="7"/>
        <v>YD31RegularQD</v>
      </c>
      <c r="L110" t="str">
        <f t="shared" si="4"/>
        <v>YD31RegularQD</v>
      </c>
      <c r="M110" t="b">
        <f t="shared" si="5"/>
        <v>1</v>
      </c>
    </row>
    <row r="111" spans="4:13" x14ac:dyDescent="0.25">
      <c r="D111" t="str">
        <f t="shared" si="6"/>
        <v>YD31RWD</v>
      </c>
      <c r="E111">
        <v>101838</v>
      </c>
      <c r="F111" t="s">
        <v>16</v>
      </c>
      <c r="G111" t="s">
        <v>223</v>
      </c>
      <c r="H111" t="s">
        <v>34</v>
      </c>
      <c r="I111" t="s">
        <v>37</v>
      </c>
      <c r="J111" t="str">
        <f t="shared" si="7"/>
        <v>YD31RegularWD</v>
      </c>
      <c r="L111" t="str">
        <f t="shared" si="4"/>
        <v>YD31RegularWD</v>
      </c>
      <c r="M111" t="b">
        <f t="shared" si="5"/>
        <v>1</v>
      </c>
    </row>
    <row r="112" spans="4:13" x14ac:dyDescent="0.25">
      <c r="D112" t="str">
        <f t="shared" si="6"/>
        <v>YD32DDD</v>
      </c>
      <c r="E112">
        <v>119124</v>
      </c>
      <c r="F112" t="s">
        <v>17</v>
      </c>
      <c r="G112" t="s">
        <v>218</v>
      </c>
      <c r="H112" t="s">
        <v>33</v>
      </c>
      <c r="I112" t="s">
        <v>39</v>
      </c>
      <c r="J112" t="str">
        <f t="shared" si="7"/>
        <v>YD32DirectDD</v>
      </c>
      <c r="L112" t="str">
        <f t="shared" si="4"/>
        <v>YD32DirectDD</v>
      </c>
      <c r="M112" t="b">
        <f t="shared" si="5"/>
        <v>1</v>
      </c>
    </row>
    <row r="113" spans="4:13" x14ac:dyDescent="0.25">
      <c r="D113" t="str">
        <f t="shared" si="6"/>
        <v>YD32DDV</v>
      </c>
      <c r="E113">
        <v>119123</v>
      </c>
      <c r="F113" t="s">
        <v>17</v>
      </c>
      <c r="G113" t="s">
        <v>210</v>
      </c>
      <c r="H113" s="8" t="s">
        <v>34</v>
      </c>
      <c r="I113" t="s">
        <v>39</v>
      </c>
      <c r="J113" t="str">
        <f t="shared" si="7"/>
        <v>YD32DirectWD</v>
      </c>
      <c r="L113" t="str">
        <f t="shared" si="4"/>
        <v>YD32DirectWD</v>
      </c>
      <c r="M113" t="b">
        <f t="shared" si="5"/>
        <v>1</v>
      </c>
    </row>
    <row r="114" spans="4:13" x14ac:dyDescent="0.25">
      <c r="D114" t="str">
        <f t="shared" si="6"/>
        <v>YD32DGR</v>
      </c>
      <c r="E114">
        <v>119125</v>
      </c>
      <c r="F114" t="s">
        <v>17</v>
      </c>
      <c r="G114" t="s">
        <v>212</v>
      </c>
      <c r="H114" t="s">
        <v>213</v>
      </c>
      <c r="I114" t="s">
        <v>39</v>
      </c>
      <c r="J114" t="str">
        <f t="shared" si="7"/>
        <v>YD32DirectG</v>
      </c>
      <c r="L114" t="str">
        <f t="shared" si="4"/>
        <v>YD32DirectG</v>
      </c>
      <c r="M114" t="b">
        <f t="shared" si="5"/>
        <v>1</v>
      </c>
    </row>
    <row r="115" spans="4:13" x14ac:dyDescent="0.25">
      <c r="D115" t="str">
        <f t="shared" si="6"/>
        <v>YD32ID</v>
      </c>
      <c r="E115">
        <v>103348</v>
      </c>
      <c r="F115" t="s">
        <v>17</v>
      </c>
      <c r="G115" t="s">
        <v>224</v>
      </c>
      <c r="H115" s="7" t="s">
        <v>34</v>
      </c>
      <c r="I115" s="7" t="s">
        <v>37</v>
      </c>
      <c r="J115" t="str">
        <f t="shared" si="7"/>
        <v>YD32RegularWD</v>
      </c>
      <c r="L115" t="str">
        <f t="shared" si="4"/>
        <v>YD32RegularWD</v>
      </c>
      <c r="M115" t="b">
        <f t="shared" si="5"/>
        <v>1</v>
      </c>
    </row>
    <row r="116" spans="4:13" x14ac:dyDescent="0.25">
      <c r="D116" t="str">
        <f t="shared" si="6"/>
        <v>YD32IDD</v>
      </c>
      <c r="E116">
        <v>103349</v>
      </c>
      <c r="F116" t="s">
        <v>17</v>
      </c>
      <c r="G116" t="s">
        <v>225</v>
      </c>
      <c r="H116" t="s">
        <v>33</v>
      </c>
      <c r="I116" s="7" t="s">
        <v>37</v>
      </c>
      <c r="J116" t="str">
        <f t="shared" si="7"/>
        <v>YD32RegularDD</v>
      </c>
      <c r="L116" t="str">
        <f t="shared" si="4"/>
        <v>YD32RegularDD</v>
      </c>
      <c r="M116" t="b">
        <f t="shared" si="5"/>
        <v>1</v>
      </c>
    </row>
    <row r="117" spans="4:13" x14ac:dyDescent="0.25">
      <c r="D117" t="str">
        <f t="shared" si="6"/>
        <v>YD32IG</v>
      </c>
      <c r="E117">
        <v>103347</v>
      </c>
      <c r="F117" t="s">
        <v>17</v>
      </c>
      <c r="G117" t="s">
        <v>226</v>
      </c>
      <c r="H117" t="s">
        <v>213</v>
      </c>
      <c r="I117" s="7" t="s">
        <v>37</v>
      </c>
      <c r="J117" t="str">
        <f t="shared" si="7"/>
        <v>YD32RegularG</v>
      </c>
      <c r="L117" t="str">
        <f t="shared" si="4"/>
        <v>YD32RegularG</v>
      </c>
      <c r="M117" t="b">
        <f t="shared" si="5"/>
        <v>1</v>
      </c>
    </row>
    <row r="118" spans="4:13" x14ac:dyDescent="0.25">
      <c r="D118" t="str">
        <f t="shared" si="6"/>
        <v>YD33RD</v>
      </c>
      <c r="E118">
        <v>106596</v>
      </c>
      <c r="F118" t="s">
        <v>18</v>
      </c>
      <c r="G118" t="s">
        <v>214</v>
      </c>
      <c r="H118" t="s">
        <v>211</v>
      </c>
      <c r="I118" t="s">
        <v>37</v>
      </c>
      <c r="J118" t="str">
        <f t="shared" si="7"/>
        <v>YD33RegularD</v>
      </c>
      <c r="L118" t="str">
        <f t="shared" si="4"/>
        <v>YD33RegularD</v>
      </c>
      <c r="M118" t="b">
        <f t="shared" si="5"/>
        <v>1</v>
      </c>
    </row>
    <row r="119" spans="4:13" x14ac:dyDescent="0.25">
      <c r="D119" t="str">
        <f t="shared" si="6"/>
        <v>YD33RG</v>
      </c>
      <c r="E119">
        <v>106597</v>
      </c>
      <c r="F119" t="s">
        <v>18</v>
      </c>
      <c r="G119" t="s">
        <v>215</v>
      </c>
      <c r="H119" t="s">
        <v>213</v>
      </c>
      <c r="I119" t="s">
        <v>37</v>
      </c>
      <c r="J119" t="str">
        <f t="shared" si="7"/>
        <v>YD33RegularG</v>
      </c>
      <c r="L119" t="str">
        <f t="shared" si="4"/>
        <v>YD33RegularG</v>
      </c>
      <c r="M119" t="b">
        <f t="shared" si="5"/>
        <v>1</v>
      </c>
    </row>
    <row r="120" spans="4:13" x14ac:dyDescent="0.25">
      <c r="D120" t="str">
        <f t="shared" si="6"/>
        <v>YD33DDV</v>
      </c>
      <c r="E120">
        <v>119278</v>
      </c>
      <c r="F120" t="s">
        <v>18</v>
      </c>
      <c r="G120" t="s">
        <v>210</v>
      </c>
      <c r="H120" t="s">
        <v>211</v>
      </c>
      <c r="I120" t="s">
        <v>39</v>
      </c>
      <c r="J120" t="str">
        <f t="shared" si="7"/>
        <v>YD33DirectD</v>
      </c>
      <c r="L120" t="str">
        <f t="shared" si="4"/>
        <v>YD33DirectD</v>
      </c>
      <c r="M120" t="b">
        <f t="shared" si="5"/>
        <v>1</v>
      </c>
    </row>
    <row r="121" spans="4:13" x14ac:dyDescent="0.25">
      <c r="D121" t="str">
        <f t="shared" si="6"/>
        <v>YD33DGR</v>
      </c>
      <c r="E121">
        <v>119277</v>
      </c>
      <c r="F121" t="s">
        <v>18</v>
      </c>
      <c r="G121" t="s">
        <v>212</v>
      </c>
      <c r="H121" t="s">
        <v>213</v>
      </c>
      <c r="I121" t="s">
        <v>39</v>
      </c>
      <c r="J121" t="str">
        <f t="shared" si="7"/>
        <v>YD33DirectG</v>
      </c>
      <c r="L121" t="str">
        <f t="shared" si="4"/>
        <v>YD33DirectG</v>
      </c>
      <c r="M121" t="b">
        <f t="shared" si="5"/>
        <v>1</v>
      </c>
    </row>
    <row r="122" spans="4:13" x14ac:dyDescent="0.25">
      <c r="D122" t="str">
        <f t="shared" si="6"/>
        <v>YD59DDV</v>
      </c>
      <c r="E122">
        <v>119276</v>
      </c>
      <c r="F122" t="s">
        <v>21</v>
      </c>
      <c r="G122" t="s">
        <v>210</v>
      </c>
      <c r="H122" t="s">
        <v>211</v>
      </c>
      <c r="I122" t="s">
        <v>39</v>
      </c>
      <c r="J122" t="str">
        <f t="shared" si="7"/>
        <v>YD59DirectD</v>
      </c>
      <c r="L122" t="str">
        <f t="shared" si="4"/>
        <v>YD59DirectD</v>
      </c>
      <c r="M122" t="b">
        <f t="shared" si="5"/>
        <v>1</v>
      </c>
    </row>
    <row r="123" spans="4:13" x14ac:dyDescent="0.25">
      <c r="D123" t="str">
        <f t="shared" si="6"/>
        <v>YD59DGR</v>
      </c>
      <c r="E123">
        <v>119275</v>
      </c>
      <c r="F123" t="s">
        <v>21</v>
      </c>
      <c r="G123" t="s">
        <v>212</v>
      </c>
      <c r="H123" t="s">
        <v>213</v>
      </c>
      <c r="I123" t="s">
        <v>39</v>
      </c>
      <c r="J123" t="str">
        <f t="shared" si="7"/>
        <v>YD59DirectG</v>
      </c>
      <c r="L123" t="str">
        <f t="shared" si="4"/>
        <v>YD59DirectG</v>
      </c>
      <c r="M123" t="b">
        <f t="shared" si="5"/>
        <v>1</v>
      </c>
    </row>
    <row r="124" spans="4:13" x14ac:dyDescent="0.25">
      <c r="D124" t="str">
        <f t="shared" si="6"/>
        <v>YD59RD</v>
      </c>
      <c r="E124">
        <v>112127</v>
      </c>
      <c r="F124" t="s">
        <v>21</v>
      </c>
      <c r="G124" t="s">
        <v>214</v>
      </c>
      <c r="H124" t="s">
        <v>211</v>
      </c>
      <c r="I124" t="s">
        <v>37</v>
      </c>
      <c r="J124" t="str">
        <f t="shared" si="7"/>
        <v>YD59RegularD</v>
      </c>
      <c r="L124" t="str">
        <f t="shared" si="4"/>
        <v>YD59RegularD</v>
      </c>
      <c r="M124" t="b">
        <f t="shared" si="5"/>
        <v>1</v>
      </c>
    </row>
    <row r="125" spans="4:13" x14ac:dyDescent="0.25">
      <c r="D125" t="str">
        <f t="shared" si="6"/>
        <v>YD59RG</v>
      </c>
      <c r="E125">
        <v>112126</v>
      </c>
      <c r="F125" t="s">
        <v>21</v>
      </c>
      <c r="G125" t="s">
        <v>215</v>
      </c>
      <c r="H125" t="s">
        <v>213</v>
      </c>
      <c r="I125" t="s">
        <v>37</v>
      </c>
      <c r="J125" t="str">
        <f t="shared" si="7"/>
        <v>YD59RegularG</v>
      </c>
      <c r="L125" t="str">
        <f t="shared" si="4"/>
        <v>YD59RegularG</v>
      </c>
      <c r="M125" t="b">
        <f t="shared" si="5"/>
        <v>1</v>
      </c>
    </row>
    <row r="126" spans="4:13" x14ac:dyDescent="0.25">
      <c r="D126" t="str">
        <f t="shared" si="6"/>
        <v>YD60DDV</v>
      </c>
      <c r="E126">
        <v>119280</v>
      </c>
      <c r="F126" t="s">
        <v>22</v>
      </c>
      <c r="G126" t="s">
        <v>210</v>
      </c>
      <c r="H126" t="s">
        <v>211</v>
      </c>
      <c r="I126" t="s">
        <v>39</v>
      </c>
      <c r="J126" t="str">
        <f t="shared" si="7"/>
        <v>YD60DirectD</v>
      </c>
      <c r="L126" t="str">
        <f t="shared" si="4"/>
        <v>YD60DirectD</v>
      </c>
      <c r="M126" t="b">
        <f t="shared" si="5"/>
        <v>1</v>
      </c>
    </row>
    <row r="127" spans="4:13" x14ac:dyDescent="0.25">
      <c r="D127" t="str">
        <f t="shared" si="6"/>
        <v>YD60DGR</v>
      </c>
      <c r="E127">
        <v>119279</v>
      </c>
      <c r="F127" t="s">
        <v>22</v>
      </c>
      <c r="G127" t="s">
        <v>212</v>
      </c>
      <c r="H127" t="s">
        <v>213</v>
      </c>
      <c r="I127" t="s">
        <v>39</v>
      </c>
      <c r="J127" t="str">
        <f t="shared" si="7"/>
        <v>YD60DirectG</v>
      </c>
      <c r="L127" t="str">
        <f t="shared" si="4"/>
        <v>YD60DirectG</v>
      </c>
      <c r="M127" t="b">
        <f t="shared" si="5"/>
        <v>1</v>
      </c>
    </row>
    <row r="128" spans="4:13" x14ac:dyDescent="0.25">
      <c r="D128" t="str">
        <f t="shared" si="6"/>
        <v>YD60RD</v>
      </c>
      <c r="E128">
        <v>112347</v>
      </c>
      <c r="F128" t="s">
        <v>22</v>
      </c>
      <c r="G128" t="s">
        <v>214</v>
      </c>
      <c r="H128" t="s">
        <v>211</v>
      </c>
      <c r="I128" t="s">
        <v>37</v>
      </c>
      <c r="J128" t="str">
        <f t="shared" si="7"/>
        <v>YD60RegularD</v>
      </c>
      <c r="L128" t="str">
        <f t="shared" si="4"/>
        <v>YD60RegularD</v>
      </c>
      <c r="M128" t="b">
        <f t="shared" si="5"/>
        <v>1</v>
      </c>
    </row>
    <row r="129" spans="4:13" x14ac:dyDescent="0.25">
      <c r="D129" t="str">
        <f t="shared" si="6"/>
        <v>YD60RG</v>
      </c>
      <c r="E129">
        <v>112293</v>
      </c>
      <c r="F129" t="s">
        <v>22</v>
      </c>
      <c r="G129" t="s">
        <v>215</v>
      </c>
      <c r="H129" t="s">
        <v>213</v>
      </c>
      <c r="I129" t="s">
        <v>37</v>
      </c>
      <c r="J129" t="str">
        <f t="shared" si="7"/>
        <v>YD60RegularG</v>
      </c>
      <c r="L129" t="str">
        <f t="shared" si="4"/>
        <v>YD60RegularG</v>
      </c>
      <c r="M129" t="b">
        <f t="shared" si="5"/>
        <v>1</v>
      </c>
    </row>
    <row r="130" spans="4:13" x14ac:dyDescent="0.25">
      <c r="D130" t="str">
        <f t="shared" si="6"/>
        <v>YD63DDV</v>
      </c>
      <c r="E130">
        <v>119095</v>
      </c>
      <c r="F130" t="s">
        <v>7</v>
      </c>
      <c r="G130" t="s">
        <v>210</v>
      </c>
      <c r="H130" t="s">
        <v>211</v>
      </c>
      <c r="I130" t="s">
        <v>39</v>
      </c>
      <c r="J130" t="str">
        <f t="shared" si="7"/>
        <v>YD63DirectD</v>
      </c>
      <c r="L130" t="str">
        <f t="shared" ref="L130:L151" si="8">+F130&amp;I130&amp;H130</f>
        <v>YD63DirectD</v>
      </c>
      <c r="M130" t="b">
        <f t="shared" ref="M130:M151" si="9">+L130=J130</f>
        <v>1</v>
      </c>
    </row>
    <row r="131" spans="4:13" x14ac:dyDescent="0.25">
      <c r="D131" t="str">
        <f t="shared" ref="D131:D194" si="10">+F131&amp;G131</f>
        <v>YD63DGR</v>
      </c>
      <c r="E131">
        <v>119096</v>
      </c>
      <c r="F131" t="s">
        <v>7</v>
      </c>
      <c r="G131" t="s">
        <v>212</v>
      </c>
      <c r="H131" t="s">
        <v>213</v>
      </c>
      <c r="I131" t="s">
        <v>39</v>
      </c>
      <c r="J131" t="str">
        <f t="shared" ref="J131:J194" si="11">+F131&amp;I131&amp;H131</f>
        <v>YD63DirectG</v>
      </c>
      <c r="L131" t="str">
        <f t="shared" si="8"/>
        <v>YD63DirectG</v>
      </c>
      <c r="M131" t="b">
        <f t="shared" si="9"/>
        <v>1</v>
      </c>
    </row>
    <row r="132" spans="4:13" x14ac:dyDescent="0.25">
      <c r="D132" t="str">
        <f t="shared" si="10"/>
        <v>YD63RD</v>
      </c>
      <c r="E132">
        <v>113032</v>
      </c>
      <c r="F132" t="s">
        <v>7</v>
      </c>
      <c r="G132" t="s">
        <v>214</v>
      </c>
      <c r="H132" t="s">
        <v>211</v>
      </c>
      <c r="I132" t="s">
        <v>37</v>
      </c>
      <c r="J132" t="str">
        <f t="shared" si="11"/>
        <v>YD63RegularD</v>
      </c>
      <c r="L132" t="str">
        <f t="shared" si="8"/>
        <v>YD63RegularD</v>
      </c>
      <c r="M132" t="b">
        <f t="shared" si="9"/>
        <v>1</v>
      </c>
    </row>
    <row r="133" spans="4:13" x14ac:dyDescent="0.25">
      <c r="D133" t="str">
        <f t="shared" si="10"/>
        <v>YD63RG</v>
      </c>
      <c r="E133">
        <v>112901</v>
      </c>
      <c r="F133" t="s">
        <v>7</v>
      </c>
      <c r="G133" t="s">
        <v>215</v>
      </c>
      <c r="H133" t="s">
        <v>213</v>
      </c>
      <c r="I133" t="s">
        <v>37</v>
      </c>
      <c r="J133" t="str">
        <f t="shared" si="11"/>
        <v>YD63RegularG</v>
      </c>
      <c r="L133" t="str">
        <f t="shared" si="8"/>
        <v>YD63RegularG</v>
      </c>
      <c r="M133" t="b">
        <f t="shared" si="9"/>
        <v>1</v>
      </c>
    </row>
    <row r="134" spans="4:13" x14ac:dyDescent="0.25">
      <c r="D134" t="str">
        <f t="shared" si="10"/>
        <v>YDF9DDV</v>
      </c>
      <c r="E134">
        <v>119253</v>
      </c>
      <c r="F134" t="s">
        <v>24</v>
      </c>
      <c r="G134" t="s">
        <v>210</v>
      </c>
      <c r="H134" t="s">
        <v>211</v>
      </c>
      <c r="I134" t="s">
        <v>39</v>
      </c>
      <c r="J134" t="str">
        <f t="shared" si="11"/>
        <v>YDF9DirectD</v>
      </c>
      <c r="L134" t="str">
        <f t="shared" si="8"/>
        <v>YDF9DirectD</v>
      </c>
      <c r="M134" t="b">
        <f t="shared" si="9"/>
        <v>1</v>
      </c>
    </row>
    <row r="135" spans="4:13" x14ac:dyDescent="0.25">
      <c r="D135" t="str">
        <f t="shared" si="10"/>
        <v>YDF9DGR</v>
      </c>
      <c r="E135">
        <v>119252</v>
      </c>
      <c r="F135" t="s">
        <v>24</v>
      </c>
      <c r="G135" t="s">
        <v>212</v>
      </c>
      <c r="H135" t="s">
        <v>213</v>
      </c>
      <c r="I135" t="s">
        <v>39</v>
      </c>
      <c r="J135" t="str">
        <f t="shared" si="11"/>
        <v>YDF9DirectG</v>
      </c>
      <c r="L135" t="str">
        <f t="shared" si="8"/>
        <v>YDF9DirectG</v>
      </c>
      <c r="M135" t="b">
        <f t="shared" si="9"/>
        <v>1</v>
      </c>
    </row>
    <row r="136" spans="4:13" x14ac:dyDescent="0.25">
      <c r="D136" t="str">
        <f t="shared" si="10"/>
        <v>YDF9RD</v>
      </c>
      <c r="E136">
        <v>117692</v>
      </c>
      <c r="F136" t="s">
        <v>24</v>
      </c>
      <c r="G136" t="s">
        <v>214</v>
      </c>
      <c r="H136" t="s">
        <v>211</v>
      </c>
      <c r="I136" t="s">
        <v>37</v>
      </c>
      <c r="J136" t="str">
        <f t="shared" si="11"/>
        <v>YDF9RegularD</v>
      </c>
      <c r="L136" t="str">
        <f t="shared" si="8"/>
        <v>YDF9RegularD</v>
      </c>
      <c r="M136" t="b">
        <f t="shared" si="9"/>
        <v>1</v>
      </c>
    </row>
    <row r="137" spans="4:13" x14ac:dyDescent="0.25">
      <c r="D137" t="str">
        <f t="shared" si="10"/>
        <v>YDF9RG</v>
      </c>
      <c r="E137">
        <v>117691</v>
      </c>
      <c r="F137" t="s">
        <v>24</v>
      </c>
      <c r="G137" t="s">
        <v>215</v>
      </c>
      <c r="H137" t="s">
        <v>213</v>
      </c>
      <c r="I137" t="s">
        <v>37</v>
      </c>
      <c r="J137" t="str">
        <f t="shared" si="11"/>
        <v>YDF9RegularG</v>
      </c>
      <c r="L137" t="str">
        <f t="shared" si="8"/>
        <v>YDF9RegularG</v>
      </c>
      <c r="M137" t="b">
        <f t="shared" si="9"/>
        <v>1</v>
      </c>
    </row>
    <row r="138" spans="4:13" x14ac:dyDescent="0.25">
      <c r="D138" t="str">
        <f t="shared" si="10"/>
        <v>YDL5DDD</v>
      </c>
      <c r="E138">
        <v>124182</v>
      </c>
      <c r="F138" t="s">
        <v>40</v>
      </c>
      <c r="G138" t="s">
        <v>218</v>
      </c>
      <c r="H138" t="s">
        <v>33</v>
      </c>
      <c r="I138" t="s">
        <v>39</v>
      </c>
      <c r="J138" t="str">
        <f t="shared" si="11"/>
        <v>YDL5DirectDD</v>
      </c>
      <c r="L138" t="str">
        <f t="shared" si="8"/>
        <v>YDL5DirectDD</v>
      </c>
      <c r="M138" t="b">
        <f t="shared" si="9"/>
        <v>1</v>
      </c>
    </row>
    <row r="139" spans="4:13" x14ac:dyDescent="0.25">
      <c r="D139" t="str">
        <f t="shared" si="10"/>
        <v>YDL5DDV</v>
      </c>
      <c r="E139">
        <v>124178</v>
      </c>
      <c r="F139" t="s">
        <v>40</v>
      </c>
      <c r="G139" t="s">
        <v>210</v>
      </c>
      <c r="H139" t="s">
        <v>211</v>
      </c>
      <c r="I139" t="s">
        <v>39</v>
      </c>
      <c r="J139" t="str">
        <f t="shared" si="11"/>
        <v>YDL5DirectD</v>
      </c>
      <c r="L139" t="str">
        <f t="shared" si="8"/>
        <v>YDL5DirectD</v>
      </c>
      <c r="M139" t="b">
        <f t="shared" si="9"/>
        <v>1</v>
      </c>
    </row>
    <row r="140" spans="4:13" x14ac:dyDescent="0.25">
      <c r="D140" t="str">
        <f t="shared" si="10"/>
        <v>YDL5DGR</v>
      </c>
      <c r="E140">
        <v>124175</v>
      </c>
      <c r="F140" t="s">
        <v>40</v>
      </c>
      <c r="G140" t="s">
        <v>212</v>
      </c>
      <c r="H140" t="s">
        <v>213</v>
      </c>
      <c r="I140" t="s">
        <v>39</v>
      </c>
      <c r="J140" t="str">
        <f t="shared" si="11"/>
        <v>YDL5DirectG</v>
      </c>
      <c r="L140" t="str">
        <f t="shared" si="8"/>
        <v>YDL5DirectG</v>
      </c>
      <c r="M140" t="b">
        <f t="shared" si="9"/>
        <v>1</v>
      </c>
    </row>
    <row r="141" spans="4:13" x14ac:dyDescent="0.25">
      <c r="D141" t="str">
        <f t="shared" si="10"/>
        <v>YDL5DMD</v>
      </c>
      <c r="E141">
        <v>124176</v>
      </c>
      <c r="F141" t="s">
        <v>40</v>
      </c>
      <c r="G141" t="s">
        <v>216</v>
      </c>
      <c r="H141" t="s">
        <v>58</v>
      </c>
      <c r="I141" t="s">
        <v>39</v>
      </c>
      <c r="J141" t="str">
        <f t="shared" si="11"/>
        <v>YDL5DirectMD</v>
      </c>
      <c r="L141" t="str">
        <f t="shared" si="8"/>
        <v>YDL5DirectMD</v>
      </c>
      <c r="M141" t="b">
        <f t="shared" si="9"/>
        <v>1</v>
      </c>
    </row>
    <row r="142" spans="4:13" x14ac:dyDescent="0.25">
      <c r="D142" t="str">
        <f t="shared" si="10"/>
        <v>YDL5DQD</v>
      </c>
      <c r="E142">
        <v>124177</v>
      </c>
      <c r="F142" t="s">
        <v>40</v>
      </c>
      <c r="G142" t="s">
        <v>220</v>
      </c>
      <c r="H142" t="s">
        <v>35</v>
      </c>
      <c r="I142" t="s">
        <v>39</v>
      </c>
      <c r="J142" t="str">
        <f t="shared" si="11"/>
        <v>YDL5DirectQD</v>
      </c>
      <c r="L142" t="str">
        <f t="shared" si="8"/>
        <v>YDL5DirectQD</v>
      </c>
      <c r="M142" t="b">
        <f t="shared" si="9"/>
        <v>1</v>
      </c>
    </row>
    <row r="143" spans="4:13" x14ac:dyDescent="0.25">
      <c r="D143" t="str">
        <f t="shared" si="10"/>
        <v>YDL5DWD</v>
      </c>
      <c r="E143">
        <v>124183</v>
      </c>
      <c r="F143" t="s">
        <v>40</v>
      </c>
      <c r="G143" t="s">
        <v>222</v>
      </c>
      <c r="H143" t="s">
        <v>34</v>
      </c>
      <c r="I143" t="s">
        <v>39</v>
      </c>
      <c r="J143" t="str">
        <f t="shared" si="11"/>
        <v>YDL5DirectWD</v>
      </c>
      <c r="L143" t="str">
        <f t="shared" si="8"/>
        <v>YDL5DirectWD</v>
      </c>
      <c r="M143" t="b">
        <f t="shared" si="9"/>
        <v>1</v>
      </c>
    </row>
    <row r="144" spans="4:13" x14ac:dyDescent="0.25">
      <c r="D144" t="str">
        <f t="shared" si="10"/>
        <v>YDL5RD</v>
      </c>
      <c r="E144">
        <v>124174</v>
      </c>
      <c r="F144" t="s">
        <v>40</v>
      </c>
      <c r="G144" t="s">
        <v>214</v>
      </c>
      <c r="H144" t="s">
        <v>211</v>
      </c>
      <c r="I144" t="s">
        <v>37</v>
      </c>
      <c r="J144" t="str">
        <f t="shared" si="11"/>
        <v>YDL5RegularD</v>
      </c>
      <c r="L144" t="str">
        <f t="shared" si="8"/>
        <v>YDL5RegularD</v>
      </c>
      <c r="M144" t="b">
        <f t="shared" si="9"/>
        <v>1</v>
      </c>
    </row>
    <row r="145" spans="4:13" x14ac:dyDescent="0.25">
      <c r="D145" t="str">
        <f t="shared" si="10"/>
        <v>YDL5RDD</v>
      </c>
      <c r="E145">
        <v>124173</v>
      </c>
      <c r="F145" t="s">
        <v>40</v>
      </c>
      <c r="G145" t="s">
        <v>219</v>
      </c>
      <c r="H145" t="s">
        <v>33</v>
      </c>
      <c r="I145" t="s">
        <v>37</v>
      </c>
      <c r="J145" t="str">
        <f t="shared" si="11"/>
        <v>YDL5RegularDD</v>
      </c>
      <c r="L145" t="str">
        <f t="shared" si="8"/>
        <v>YDL5RegularDD</v>
      </c>
      <c r="M145" t="b">
        <f t="shared" si="9"/>
        <v>1</v>
      </c>
    </row>
    <row r="146" spans="4:13" x14ac:dyDescent="0.25">
      <c r="D146" t="str">
        <f t="shared" si="10"/>
        <v>YDL5RG</v>
      </c>
      <c r="E146">
        <v>124172</v>
      </c>
      <c r="F146" t="s">
        <v>40</v>
      </c>
      <c r="G146" t="s">
        <v>215</v>
      </c>
      <c r="H146" t="s">
        <v>213</v>
      </c>
      <c r="I146" t="s">
        <v>37</v>
      </c>
      <c r="J146" t="str">
        <f t="shared" si="11"/>
        <v>YDL5RegularG</v>
      </c>
      <c r="L146" t="str">
        <f t="shared" si="8"/>
        <v>YDL5RegularG</v>
      </c>
      <c r="M146" t="b">
        <f t="shared" si="9"/>
        <v>1</v>
      </c>
    </row>
    <row r="147" spans="4:13" x14ac:dyDescent="0.25">
      <c r="D147" t="str">
        <f t="shared" si="10"/>
        <v>YDL5RMD</v>
      </c>
      <c r="E147">
        <v>124180</v>
      </c>
      <c r="F147" t="s">
        <v>40</v>
      </c>
      <c r="G147" t="s">
        <v>217</v>
      </c>
      <c r="H147" t="s">
        <v>58</v>
      </c>
      <c r="I147" t="s">
        <v>37</v>
      </c>
      <c r="J147" t="str">
        <f t="shared" si="11"/>
        <v>YDL5RegularMD</v>
      </c>
      <c r="L147" t="str">
        <f t="shared" si="8"/>
        <v>YDL5RegularMD</v>
      </c>
      <c r="M147" t="b">
        <f t="shared" si="9"/>
        <v>1</v>
      </c>
    </row>
    <row r="148" spans="4:13" x14ac:dyDescent="0.25">
      <c r="D148" t="str">
        <f t="shared" si="10"/>
        <v>YDL5RQD</v>
      </c>
      <c r="E148">
        <v>124181</v>
      </c>
      <c r="F148" t="s">
        <v>40</v>
      </c>
      <c r="G148" t="s">
        <v>221</v>
      </c>
      <c r="H148" t="s">
        <v>35</v>
      </c>
      <c r="I148" t="s">
        <v>37</v>
      </c>
      <c r="J148" t="str">
        <f t="shared" si="11"/>
        <v>YDL5RegularQD</v>
      </c>
      <c r="L148" t="str">
        <f t="shared" si="8"/>
        <v>YDL5RegularQD</v>
      </c>
      <c r="M148" t="b">
        <f t="shared" si="9"/>
        <v>1</v>
      </c>
    </row>
    <row r="149" spans="4:13" x14ac:dyDescent="0.25">
      <c r="D149" t="str">
        <f t="shared" si="10"/>
        <v>YDL5RWD</v>
      </c>
      <c r="E149">
        <v>124179</v>
      </c>
      <c r="F149" t="s">
        <v>40</v>
      </c>
      <c r="G149" t="s">
        <v>223</v>
      </c>
      <c r="H149" t="s">
        <v>34</v>
      </c>
      <c r="I149" t="s">
        <v>37</v>
      </c>
      <c r="J149" t="str">
        <f t="shared" si="11"/>
        <v>YDL5RegularWD</v>
      </c>
      <c r="L149" t="str">
        <f t="shared" si="8"/>
        <v>YDL5RegularWD</v>
      </c>
      <c r="M149" t="b">
        <f t="shared" si="9"/>
        <v>1</v>
      </c>
    </row>
    <row r="150" spans="4:13" x14ac:dyDescent="0.25">
      <c r="D150" t="str">
        <f t="shared" si="10"/>
        <v>YDN4DDV</v>
      </c>
      <c r="E150">
        <v>126391</v>
      </c>
      <c r="F150" t="s">
        <v>41</v>
      </c>
      <c r="G150" t="s">
        <v>210</v>
      </c>
      <c r="H150" s="7" t="s">
        <v>58</v>
      </c>
      <c r="I150" t="s">
        <v>39</v>
      </c>
      <c r="J150" t="str">
        <f t="shared" si="11"/>
        <v>YDN4DirectMD</v>
      </c>
      <c r="L150" t="str">
        <f t="shared" si="8"/>
        <v>YDN4DirectMD</v>
      </c>
      <c r="M150" t="b">
        <f t="shared" si="9"/>
        <v>1</v>
      </c>
    </row>
    <row r="151" spans="4:13" x14ac:dyDescent="0.25">
      <c r="D151" t="str">
        <f t="shared" si="10"/>
        <v>YDN4DGR</v>
      </c>
      <c r="E151">
        <v>126393</v>
      </c>
      <c r="F151" t="s">
        <v>41</v>
      </c>
      <c r="G151" t="s">
        <v>212</v>
      </c>
      <c r="H151" t="s">
        <v>213</v>
      </c>
      <c r="I151" t="s">
        <v>39</v>
      </c>
      <c r="J151" t="str">
        <f t="shared" si="11"/>
        <v>YDN4DirectG</v>
      </c>
      <c r="L151" t="str">
        <f t="shared" si="8"/>
        <v>YDN4DirectG</v>
      </c>
      <c r="M151" t="b">
        <f t="shared" si="9"/>
        <v>1</v>
      </c>
    </row>
    <row r="152" spans="4:13" x14ac:dyDescent="0.25">
      <c r="D152" t="str">
        <f t="shared" si="10"/>
        <v>YDN4RD</v>
      </c>
      <c r="E152">
        <v>126392</v>
      </c>
      <c r="F152" t="s">
        <v>41</v>
      </c>
      <c r="G152" t="s">
        <v>214</v>
      </c>
      <c r="H152" s="7" t="s">
        <v>58</v>
      </c>
      <c r="I152" t="s">
        <v>37</v>
      </c>
      <c r="J152" t="str">
        <f t="shared" si="11"/>
        <v>YDN4RegularMD</v>
      </c>
      <c r="L152" t="str">
        <f t="shared" ref="L152:L215" si="12">+F152&amp;I152&amp;H152</f>
        <v>YDN4RegularMD</v>
      </c>
      <c r="M152" t="b">
        <f t="shared" ref="M152:M215" si="13">+L152=J152</f>
        <v>1</v>
      </c>
    </row>
    <row r="153" spans="4:13" x14ac:dyDescent="0.25">
      <c r="D153" t="str">
        <f t="shared" si="10"/>
        <v>YDN4RG</v>
      </c>
      <c r="E153">
        <v>126394</v>
      </c>
      <c r="F153" t="s">
        <v>41</v>
      </c>
      <c r="G153" t="s">
        <v>215</v>
      </c>
      <c r="H153" t="s">
        <v>213</v>
      </c>
      <c r="I153" t="s">
        <v>37</v>
      </c>
      <c r="J153" t="str">
        <f t="shared" si="11"/>
        <v>YDN4RegularG</v>
      </c>
      <c r="L153" t="str">
        <f t="shared" si="12"/>
        <v>YDN4RegularG</v>
      </c>
      <c r="M153" t="b">
        <f t="shared" si="13"/>
        <v>1</v>
      </c>
    </row>
    <row r="154" spans="4:13" x14ac:dyDescent="0.25">
      <c r="D154" t="str">
        <f t="shared" si="10"/>
        <v>YDQ0DDV</v>
      </c>
      <c r="E154">
        <v>130491</v>
      </c>
      <c r="F154" t="s">
        <v>44</v>
      </c>
      <c r="G154" t="s">
        <v>210</v>
      </c>
      <c r="H154" t="s">
        <v>211</v>
      </c>
      <c r="I154" t="s">
        <v>39</v>
      </c>
      <c r="J154" t="str">
        <f t="shared" si="11"/>
        <v>YDQ0DirectD</v>
      </c>
      <c r="L154" t="str">
        <f t="shared" si="12"/>
        <v>YDQ0DirectD</v>
      </c>
      <c r="M154" t="b">
        <f t="shared" si="13"/>
        <v>1</v>
      </c>
    </row>
    <row r="155" spans="4:13" x14ac:dyDescent="0.25">
      <c r="D155" t="str">
        <f t="shared" si="10"/>
        <v>YDQ0DGR</v>
      </c>
      <c r="E155">
        <v>130493</v>
      </c>
      <c r="F155" t="s">
        <v>44</v>
      </c>
      <c r="G155" t="s">
        <v>212</v>
      </c>
      <c r="H155" t="s">
        <v>213</v>
      </c>
      <c r="I155" t="s">
        <v>39</v>
      </c>
      <c r="J155" t="str">
        <f t="shared" si="11"/>
        <v>YDQ0DirectG</v>
      </c>
      <c r="L155" t="str">
        <f t="shared" si="12"/>
        <v>YDQ0DirectG</v>
      </c>
      <c r="M155" t="b">
        <f t="shared" si="13"/>
        <v>1</v>
      </c>
    </row>
    <row r="156" spans="4:13" x14ac:dyDescent="0.25">
      <c r="D156" t="str">
        <f t="shared" si="10"/>
        <v>YDQ0RD</v>
      </c>
      <c r="E156">
        <v>130490</v>
      </c>
      <c r="F156" t="s">
        <v>44</v>
      </c>
      <c r="G156" t="s">
        <v>214</v>
      </c>
      <c r="H156" t="s">
        <v>211</v>
      </c>
      <c r="I156" t="s">
        <v>37</v>
      </c>
      <c r="J156" t="str">
        <f t="shared" si="11"/>
        <v>YDQ0RegularD</v>
      </c>
      <c r="L156" t="str">
        <f t="shared" si="12"/>
        <v>YDQ0RegularD</v>
      </c>
      <c r="M156" t="b">
        <f t="shared" si="13"/>
        <v>1</v>
      </c>
    </row>
    <row r="157" spans="4:13" x14ac:dyDescent="0.25">
      <c r="D157" t="str">
        <f t="shared" si="10"/>
        <v>YDQ0RG</v>
      </c>
      <c r="E157">
        <v>130492</v>
      </c>
      <c r="F157" t="s">
        <v>44</v>
      </c>
      <c r="G157" t="s">
        <v>215</v>
      </c>
      <c r="H157" t="s">
        <v>213</v>
      </c>
      <c r="I157" t="s">
        <v>37</v>
      </c>
      <c r="J157" t="str">
        <f t="shared" si="11"/>
        <v>YDQ0RegularG</v>
      </c>
      <c r="L157" t="str">
        <f t="shared" si="12"/>
        <v>YDQ0RegularG</v>
      </c>
      <c r="M157" t="b">
        <f t="shared" si="13"/>
        <v>1</v>
      </c>
    </row>
    <row r="158" spans="4:13" x14ac:dyDescent="0.25">
      <c r="D158" t="str">
        <f t="shared" si="10"/>
        <v>YDQ4DDV</v>
      </c>
      <c r="E158">
        <v>131304</v>
      </c>
      <c r="F158" t="s">
        <v>45</v>
      </c>
      <c r="G158" t="s">
        <v>210</v>
      </c>
      <c r="H158" t="s">
        <v>211</v>
      </c>
      <c r="I158" t="s">
        <v>39</v>
      </c>
      <c r="J158" t="str">
        <f t="shared" si="11"/>
        <v>YDQ4DirectD</v>
      </c>
      <c r="L158" t="str">
        <f t="shared" si="12"/>
        <v>YDQ4DirectD</v>
      </c>
      <c r="M158" t="b">
        <f t="shared" si="13"/>
        <v>1</v>
      </c>
    </row>
    <row r="159" spans="4:13" x14ac:dyDescent="0.25">
      <c r="D159" t="str">
        <f t="shared" si="10"/>
        <v>YDQ4DGR</v>
      </c>
      <c r="E159">
        <v>131301</v>
      </c>
      <c r="F159" t="s">
        <v>45</v>
      </c>
      <c r="G159" t="s">
        <v>212</v>
      </c>
      <c r="H159" t="s">
        <v>213</v>
      </c>
      <c r="I159" t="s">
        <v>39</v>
      </c>
      <c r="J159" t="str">
        <f t="shared" si="11"/>
        <v>YDQ4DirectG</v>
      </c>
      <c r="L159" t="str">
        <f t="shared" si="12"/>
        <v>YDQ4DirectG</v>
      </c>
      <c r="M159" t="b">
        <f t="shared" si="13"/>
        <v>1</v>
      </c>
    </row>
    <row r="160" spans="4:13" x14ac:dyDescent="0.25">
      <c r="D160" t="str">
        <f t="shared" si="10"/>
        <v>YDQ4DMD</v>
      </c>
      <c r="E160">
        <v>131303</v>
      </c>
      <c r="F160" t="s">
        <v>45</v>
      </c>
      <c r="G160" t="s">
        <v>216</v>
      </c>
      <c r="H160" t="s">
        <v>58</v>
      </c>
      <c r="I160" t="s">
        <v>39</v>
      </c>
      <c r="J160" t="str">
        <f t="shared" si="11"/>
        <v>YDQ4DirectMD</v>
      </c>
      <c r="L160" t="str">
        <f t="shared" si="12"/>
        <v>YDQ4DirectMD</v>
      </c>
      <c r="M160" t="b">
        <f t="shared" si="13"/>
        <v>1</v>
      </c>
    </row>
    <row r="161" spans="4:13" x14ac:dyDescent="0.25">
      <c r="D161" t="str">
        <f t="shared" si="10"/>
        <v>YDQ4DQD</v>
      </c>
      <c r="E161">
        <v>131302</v>
      </c>
      <c r="F161" t="s">
        <v>45</v>
      </c>
      <c r="G161" t="s">
        <v>220</v>
      </c>
      <c r="H161" t="s">
        <v>35</v>
      </c>
      <c r="I161" t="s">
        <v>39</v>
      </c>
      <c r="J161" t="str">
        <f t="shared" si="11"/>
        <v>YDQ4DirectQD</v>
      </c>
      <c r="L161" t="str">
        <f t="shared" si="12"/>
        <v>YDQ4DirectQD</v>
      </c>
      <c r="M161" t="b">
        <f t="shared" si="13"/>
        <v>1</v>
      </c>
    </row>
    <row r="162" spans="4:13" x14ac:dyDescent="0.25">
      <c r="D162" t="str">
        <f t="shared" si="10"/>
        <v>YDQ4RD</v>
      </c>
      <c r="E162">
        <v>131298</v>
      </c>
      <c r="F162" t="s">
        <v>45</v>
      </c>
      <c r="G162" t="s">
        <v>214</v>
      </c>
      <c r="H162" t="s">
        <v>211</v>
      </c>
      <c r="I162" t="s">
        <v>37</v>
      </c>
      <c r="J162" t="str">
        <f t="shared" si="11"/>
        <v>YDQ4RegularD</v>
      </c>
      <c r="L162" t="str">
        <f t="shared" si="12"/>
        <v>YDQ4RegularD</v>
      </c>
      <c r="M162" t="b">
        <f t="shared" si="13"/>
        <v>1</v>
      </c>
    </row>
    <row r="163" spans="4:13" x14ac:dyDescent="0.25">
      <c r="D163" t="str">
        <f t="shared" si="10"/>
        <v>YDQ4RG</v>
      </c>
      <c r="E163">
        <v>131297</v>
      </c>
      <c r="F163" t="s">
        <v>45</v>
      </c>
      <c r="G163" t="s">
        <v>215</v>
      </c>
      <c r="H163" t="s">
        <v>213</v>
      </c>
      <c r="I163" t="s">
        <v>37</v>
      </c>
      <c r="J163" t="str">
        <f t="shared" si="11"/>
        <v>YDQ4RegularG</v>
      </c>
      <c r="L163" t="str">
        <f t="shared" si="12"/>
        <v>YDQ4RegularG</v>
      </c>
      <c r="M163" t="b">
        <f t="shared" si="13"/>
        <v>1</v>
      </c>
    </row>
    <row r="164" spans="4:13" x14ac:dyDescent="0.25">
      <c r="D164" t="str">
        <f t="shared" si="10"/>
        <v>YDQ4RMD</v>
      </c>
      <c r="E164">
        <v>131299</v>
      </c>
      <c r="F164" t="s">
        <v>45</v>
      </c>
      <c r="G164" t="s">
        <v>217</v>
      </c>
      <c r="H164" t="s">
        <v>58</v>
      </c>
      <c r="I164" t="s">
        <v>37</v>
      </c>
      <c r="J164" t="str">
        <f t="shared" si="11"/>
        <v>YDQ4RegularMD</v>
      </c>
      <c r="L164" t="str">
        <f t="shared" si="12"/>
        <v>YDQ4RegularMD</v>
      </c>
      <c r="M164" t="b">
        <f t="shared" si="13"/>
        <v>1</v>
      </c>
    </row>
    <row r="165" spans="4:13" x14ac:dyDescent="0.25">
      <c r="D165" t="str">
        <f t="shared" si="10"/>
        <v>YDQ4RQD</v>
      </c>
      <c r="E165">
        <v>131300</v>
      </c>
      <c r="F165" t="s">
        <v>45</v>
      </c>
      <c r="G165" t="s">
        <v>221</v>
      </c>
      <c r="H165" t="s">
        <v>35</v>
      </c>
      <c r="I165" t="s">
        <v>37</v>
      </c>
      <c r="J165" t="str">
        <f t="shared" si="11"/>
        <v>YDQ4RegularQD</v>
      </c>
      <c r="L165" t="str">
        <f t="shared" si="12"/>
        <v>YDQ4RegularQD</v>
      </c>
      <c r="M165" t="b">
        <f t="shared" si="13"/>
        <v>1</v>
      </c>
    </row>
    <row r="166" spans="4:13" x14ac:dyDescent="0.25">
      <c r="D166" t="str">
        <f t="shared" si="10"/>
        <v>YDQ5DDV</v>
      </c>
      <c r="E166">
        <v>131483</v>
      </c>
      <c r="F166" t="s">
        <v>46</v>
      </c>
      <c r="G166" t="s">
        <v>210</v>
      </c>
      <c r="H166" t="s">
        <v>211</v>
      </c>
      <c r="I166" t="s">
        <v>39</v>
      </c>
      <c r="J166" t="str">
        <f t="shared" si="11"/>
        <v>YDQ5DirectD</v>
      </c>
      <c r="L166" t="str">
        <f t="shared" si="12"/>
        <v>YDQ5DirectD</v>
      </c>
      <c r="M166" t="b">
        <f t="shared" si="13"/>
        <v>1</v>
      </c>
    </row>
    <row r="167" spans="4:13" x14ac:dyDescent="0.25">
      <c r="D167" t="str">
        <f t="shared" si="10"/>
        <v>YDQ5DGR</v>
      </c>
      <c r="E167">
        <v>131484</v>
      </c>
      <c r="F167" t="s">
        <v>46</v>
      </c>
      <c r="G167" t="s">
        <v>212</v>
      </c>
      <c r="H167" t="s">
        <v>213</v>
      </c>
      <c r="I167" t="s">
        <v>39</v>
      </c>
      <c r="J167" t="str">
        <f t="shared" si="11"/>
        <v>YDQ5DirectG</v>
      </c>
      <c r="L167" t="str">
        <f t="shared" si="12"/>
        <v>YDQ5DirectG</v>
      </c>
      <c r="M167" t="b">
        <f t="shared" si="13"/>
        <v>1</v>
      </c>
    </row>
    <row r="168" spans="4:13" x14ac:dyDescent="0.25">
      <c r="D168" t="str">
        <f t="shared" si="10"/>
        <v>YDQ5RD</v>
      </c>
      <c r="E168">
        <v>131485</v>
      </c>
      <c r="F168" t="s">
        <v>46</v>
      </c>
      <c r="G168" t="s">
        <v>214</v>
      </c>
      <c r="H168" t="s">
        <v>211</v>
      </c>
      <c r="I168" t="s">
        <v>37</v>
      </c>
      <c r="J168" t="str">
        <f t="shared" si="11"/>
        <v>YDQ5RegularD</v>
      </c>
      <c r="L168" t="str">
        <f t="shared" si="12"/>
        <v>YDQ5RegularD</v>
      </c>
      <c r="M168" t="b">
        <f t="shared" si="13"/>
        <v>1</v>
      </c>
    </row>
    <row r="169" spans="4:13" x14ac:dyDescent="0.25">
      <c r="D169" t="str">
        <f t="shared" si="10"/>
        <v>YDQ5RG</v>
      </c>
      <c r="E169">
        <v>131482</v>
      </c>
      <c r="F169" t="s">
        <v>46</v>
      </c>
      <c r="G169" t="s">
        <v>215</v>
      </c>
      <c r="H169" t="s">
        <v>213</v>
      </c>
      <c r="I169" t="s">
        <v>37</v>
      </c>
      <c r="J169" t="str">
        <f t="shared" si="11"/>
        <v>YDQ5RegularG</v>
      </c>
      <c r="L169" t="str">
        <f t="shared" si="12"/>
        <v>YDQ5RegularG</v>
      </c>
      <c r="M169" t="b">
        <f t="shared" si="13"/>
        <v>1</v>
      </c>
    </row>
    <row r="170" spans="4:13" x14ac:dyDescent="0.25">
      <c r="D170" t="str">
        <f t="shared" si="10"/>
        <v>YDR2DDD</v>
      </c>
      <c r="E170">
        <v>133922</v>
      </c>
      <c r="F170" t="s">
        <v>47</v>
      </c>
      <c r="G170" t="s">
        <v>218</v>
      </c>
      <c r="H170" t="s">
        <v>33</v>
      </c>
      <c r="I170" t="s">
        <v>39</v>
      </c>
      <c r="J170" t="str">
        <f t="shared" si="11"/>
        <v>YDR2DirectDD</v>
      </c>
      <c r="L170" t="str">
        <f t="shared" si="12"/>
        <v>YDR2DirectDD</v>
      </c>
      <c r="M170" t="b">
        <f t="shared" si="13"/>
        <v>1</v>
      </c>
    </row>
    <row r="171" spans="4:13" x14ac:dyDescent="0.25">
      <c r="D171" t="str">
        <f t="shared" si="10"/>
        <v>YDR2DGR</v>
      </c>
      <c r="E171">
        <v>133925</v>
      </c>
      <c r="F171" t="s">
        <v>47</v>
      </c>
      <c r="G171" t="s">
        <v>212</v>
      </c>
      <c r="H171" t="s">
        <v>213</v>
      </c>
      <c r="I171" t="s">
        <v>39</v>
      </c>
      <c r="J171" t="str">
        <f t="shared" si="11"/>
        <v>YDR2DirectG</v>
      </c>
      <c r="L171" t="str">
        <f t="shared" si="12"/>
        <v>YDR2DirectG</v>
      </c>
      <c r="M171" t="b">
        <f t="shared" si="13"/>
        <v>1</v>
      </c>
    </row>
    <row r="172" spans="4:13" x14ac:dyDescent="0.25">
      <c r="D172" t="str">
        <f t="shared" si="10"/>
        <v>YDR2DMD</v>
      </c>
      <c r="E172">
        <v>133928</v>
      </c>
      <c r="F172" t="s">
        <v>47</v>
      </c>
      <c r="G172" t="s">
        <v>216</v>
      </c>
      <c r="H172" t="s">
        <v>58</v>
      </c>
      <c r="I172" t="s">
        <v>39</v>
      </c>
      <c r="J172" t="str">
        <f t="shared" si="11"/>
        <v>YDR2DirectMD</v>
      </c>
      <c r="L172" t="str">
        <f t="shared" si="12"/>
        <v>YDR2DirectMD</v>
      </c>
      <c r="M172" t="b">
        <f t="shared" si="13"/>
        <v>1</v>
      </c>
    </row>
    <row r="173" spans="4:13" x14ac:dyDescent="0.25">
      <c r="D173" t="str">
        <f t="shared" si="10"/>
        <v>YDR2DQD</v>
      </c>
      <c r="E173">
        <v>133924</v>
      </c>
      <c r="F173" t="s">
        <v>47</v>
      </c>
      <c r="G173" t="s">
        <v>220</v>
      </c>
      <c r="H173" t="s">
        <v>35</v>
      </c>
      <c r="I173" t="s">
        <v>39</v>
      </c>
      <c r="J173" t="str">
        <f t="shared" si="11"/>
        <v>YDR2DirectQD</v>
      </c>
      <c r="L173" t="str">
        <f t="shared" si="12"/>
        <v>YDR2DirectQD</v>
      </c>
      <c r="M173" t="b">
        <f t="shared" si="13"/>
        <v>1</v>
      </c>
    </row>
    <row r="174" spans="4:13" x14ac:dyDescent="0.25">
      <c r="D174" t="str">
        <f t="shared" si="10"/>
        <v>YDR2DWD</v>
      </c>
      <c r="E174">
        <v>133923</v>
      </c>
      <c r="F174" t="s">
        <v>47</v>
      </c>
      <c r="G174" t="s">
        <v>222</v>
      </c>
      <c r="H174" t="s">
        <v>34</v>
      </c>
      <c r="I174" t="s">
        <v>39</v>
      </c>
      <c r="J174" t="str">
        <f t="shared" si="11"/>
        <v>YDR2DirectWD</v>
      </c>
      <c r="L174" t="str">
        <f t="shared" si="12"/>
        <v>YDR2DirectWD</v>
      </c>
      <c r="M174" t="b">
        <f t="shared" si="13"/>
        <v>1</v>
      </c>
    </row>
    <row r="175" spans="4:13" x14ac:dyDescent="0.25">
      <c r="D175" t="str">
        <f t="shared" si="10"/>
        <v>YDR2RDD</v>
      </c>
      <c r="E175">
        <v>133919</v>
      </c>
      <c r="F175" t="s">
        <v>47</v>
      </c>
      <c r="G175" t="s">
        <v>219</v>
      </c>
      <c r="H175" t="s">
        <v>33</v>
      </c>
      <c r="I175" t="s">
        <v>37</v>
      </c>
      <c r="J175" t="str">
        <f t="shared" si="11"/>
        <v>YDR2RegularDD</v>
      </c>
      <c r="L175" t="str">
        <f t="shared" si="12"/>
        <v>YDR2RegularDD</v>
      </c>
      <c r="M175" t="b">
        <f t="shared" si="13"/>
        <v>1</v>
      </c>
    </row>
    <row r="176" spans="4:13" x14ac:dyDescent="0.25">
      <c r="D176" t="str">
        <f t="shared" si="10"/>
        <v>YDR2RG</v>
      </c>
      <c r="E176">
        <v>133926</v>
      </c>
      <c r="F176" t="s">
        <v>47</v>
      </c>
      <c r="G176" t="s">
        <v>215</v>
      </c>
      <c r="H176" t="s">
        <v>213</v>
      </c>
      <c r="I176" t="s">
        <v>37</v>
      </c>
      <c r="J176" t="str">
        <f t="shared" si="11"/>
        <v>YDR2RegularG</v>
      </c>
      <c r="L176" t="str">
        <f t="shared" si="12"/>
        <v>YDR2RegularG</v>
      </c>
      <c r="M176" t="b">
        <f t="shared" si="13"/>
        <v>1</v>
      </c>
    </row>
    <row r="177" spans="4:13" x14ac:dyDescent="0.25">
      <c r="D177" t="str">
        <f t="shared" si="10"/>
        <v>YDR2RMD</v>
      </c>
      <c r="E177">
        <v>133920</v>
      </c>
      <c r="F177" t="s">
        <v>47</v>
      </c>
      <c r="G177" t="s">
        <v>217</v>
      </c>
      <c r="H177" t="s">
        <v>58</v>
      </c>
      <c r="I177" t="s">
        <v>37</v>
      </c>
      <c r="J177" t="str">
        <f t="shared" si="11"/>
        <v>YDR2RegularMD</v>
      </c>
      <c r="L177" t="str">
        <f t="shared" si="12"/>
        <v>YDR2RegularMD</v>
      </c>
      <c r="M177" t="b">
        <f t="shared" si="13"/>
        <v>1</v>
      </c>
    </row>
    <row r="178" spans="4:13" x14ac:dyDescent="0.25">
      <c r="D178" t="str">
        <f t="shared" si="10"/>
        <v>YDR2RQD</v>
      </c>
      <c r="E178">
        <v>133921</v>
      </c>
      <c r="F178" t="s">
        <v>47</v>
      </c>
      <c r="G178" t="s">
        <v>221</v>
      </c>
      <c r="H178" t="s">
        <v>35</v>
      </c>
      <c r="I178" t="s">
        <v>37</v>
      </c>
      <c r="J178" t="str">
        <f t="shared" si="11"/>
        <v>YDR2RegularQD</v>
      </c>
      <c r="L178" t="str">
        <f t="shared" si="12"/>
        <v>YDR2RegularQD</v>
      </c>
      <c r="M178" t="b">
        <f t="shared" si="13"/>
        <v>1</v>
      </c>
    </row>
    <row r="179" spans="4:13" x14ac:dyDescent="0.25">
      <c r="D179" t="str">
        <f t="shared" si="10"/>
        <v>YDR2RWD</v>
      </c>
      <c r="E179">
        <v>133927</v>
      </c>
      <c r="F179" t="s">
        <v>47</v>
      </c>
      <c r="G179" t="s">
        <v>223</v>
      </c>
      <c r="H179" t="s">
        <v>34</v>
      </c>
      <c r="I179" t="s">
        <v>37</v>
      </c>
      <c r="J179" t="str">
        <f t="shared" si="11"/>
        <v>YDR2RegularWD</v>
      </c>
      <c r="L179" t="str">
        <f t="shared" si="12"/>
        <v>YDR2RegularWD</v>
      </c>
      <c r="M179" t="b">
        <f t="shared" si="13"/>
        <v>1</v>
      </c>
    </row>
    <row r="180" spans="4:13" x14ac:dyDescent="0.25">
      <c r="D180" t="str">
        <f t="shared" si="10"/>
        <v>YDR3DDV</v>
      </c>
      <c r="E180">
        <v>135339</v>
      </c>
      <c r="F180" t="s">
        <v>59</v>
      </c>
      <c r="G180" t="s">
        <v>210</v>
      </c>
      <c r="H180" t="s">
        <v>211</v>
      </c>
      <c r="I180" t="s">
        <v>39</v>
      </c>
      <c r="J180" t="str">
        <f t="shared" si="11"/>
        <v>YDR3DirectD</v>
      </c>
      <c r="L180" t="str">
        <f t="shared" si="12"/>
        <v>YDR3DirectD</v>
      </c>
      <c r="M180" t="b">
        <f t="shared" si="13"/>
        <v>1</v>
      </c>
    </row>
    <row r="181" spans="4:13" x14ac:dyDescent="0.25">
      <c r="D181" t="str">
        <f t="shared" si="10"/>
        <v>YDR3DGR</v>
      </c>
      <c r="E181">
        <v>135340</v>
      </c>
      <c r="F181" t="s">
        <v>59</v>
      </c>
      <c r="G181" t="s">
        <v>212</v>
      </c>
      <c r="H181" t="s">
        <v>213</v>
      </c>
      <c r="I181" t="s">
        <v>39</v>
      </c>
      <c r="J181" t="str">
        <f t="shared" si="11"/>
        <v>YDR3DirectG</v>
      </c>
      <c r="L181" t="str">
        <f t="shared" si="12"/>
        <v>YDR3DirectG</v>
      </c>
      <c r="M181" t="b">
        <f t="shared" si="13"/>
        <v>1</v>
      </c>
    </row>
    <row r="182" spans="4:13" x14ac:dyDescent="0.25">
      <c r="D182" t="str">
        <f t="shared" si="10"/>
        <v>YDR3RD</v>
      </c>
      <c r="E182">
        <v>135338</v>
      </c>
      <c r="F182" t="s">
        <v>59</v>
      </c>
      <c r="G182" t="s">
        <v>214</v>
      </c>
      <c r="H182" t="s">
        <v>211</v>
      </c>
      <c r="I182" t="s">
        <v>37</v>
      </c>
      <c r="J182" t="str">
        <f t="shared" si="11"/>
        <v>YDR3RegularD</v>
      </c>
      <c r="L182" t="str">
        <f t="shared" si="12"/>
        <v>YDR3RegularD</v>
      </c>
      <c r="M182" t="b">
        <f t="shared" si="13"/>
        <v>1</v>
      </c>
    </row>
    <row r="183" spans="4:13" x14ac:dyDescent="0.25">
      <c r="D183" t="str">
        <f t="shared" si="10"/>
        <v>YDR3RG</v>
      </c>
      <c r="E183">
        <v>135337</v>
      </c>
      <c r="F183" t="s">
        <v>59</v>
      </c>
      <c r="G183" t="s">
        <v>215</v>
      </c>
      <c r="H183" t="s">
        <v>213</v>
      </c>
      <c r="I183" t="s">
        <v>37</v>
      </c>
      <c r="J183" t="str">
        <f t="shared" si="11"/>
        <v>YDR3RegularG</v>
      </c>
      <c r="L183" t="str">
        <f t="shared" si="12"/>
        <v>YDR3RegularG</v>
      </c>
      <c r="M183" t="b">
        <f t="shared" si="13"/>
        <v>1</v>
      </c>
    </row>
    <row r="184" spans="4:13" x14ac:dyDescent="0.25">
      <c r="D184" t="str">
        <f t="shared" si="10"/>
        <v>YDR5DDV</v>
      </c>
      <c r="E184">
        <v>135968</v>
      </c>
      <c r="F184" t="s">
        <v>61</v>
      </c>
      <c r="G184" t="s">
        <v>210</v>
      </c>
      <c r="H184" t="s">
        <v>211</v>
      </c>
      <c r="I184" t="s">
        <v>39</v>
      </c>
      <c r="J184" t="str">
        <f t="shared" si="11"/>
        <v>YDR5DirectD</v>
      </c>
      <c r="L184" t="str">
        <f t="shared" si="12"/>
        <v>YDR5DirectD</v>
      </c>
      <c r="M184" t="b">
        <f t="shared" si="13"/>
        <v>1</v>
      </c>
    </row>
    <row r="185" spans="4:13" x14ac:dyDescent="0.25">
      <c r="D185" t="str">
        <f t="shared" si="10"/>
        <v>YDR5DGR</v>
      </c>
      <c r="E185">
        <v>135967</v>
      </c>
      <c r="F185" t="s">
        <v>61</v>
      </c>
      <c r="G185" t="s">
        <v>212</v>
      </c>
      <c r="H185" t="s">
        <v>213</v>
      </c>
      <c r="I185" t="s">
        <v>39</v>
      </c>
      <c r="J185" t="str">
        <f t="shared" si="11"/>
        <v>YDR5DirectG</v>
      </c>
      <c r="L185" t="str">
        <f t="shared" si="12"/>
        <v>YDR5DirectG</v>
      </c>
      <c r="M185" t="b">
        <f t="shared" si="13"/>
        <v>1</v>
      </c>
    </row>
    <row r="186" spans="4:13" x14ac:dyDescent="0.25">
      <c r="D186" t="str">
        <f t="shared" si="10"/>
        <v>YDR5DQD</v>
      </c>
      <c r="E186">
        <v>135969</v>
      </c>
      <c r="F186" t="s">
        <v>61</v>
      </c>
      <c r="G186" t="s">
        <v>220</v>
      </c>
      <c r="H186" t="s">
        <v>35</v>
      </c>
      <c r="I186" t="s">
        <v>39</v>
      </c>
      <c r="J186" t="str">
        <f t="shared" si="11"/>
        <v>YDR5DirectQD</v>
      </c>
      <c r="L186" t="str">
        <f t="shared" si="12"/>
        <v>YDR5DirectQD</v>
      </c>
      <c r="M186" t="b">
        <f t="shared" si="13"/>
        <v>1</v>
      </c>
    </row>
    <row r="187" spans="4:13" x14ac:dyDescent="0.25">
      <c r="D187" t="str">
        <f t="shared" si="10"/>
        <v>YDR5RD</v>
      </c>
      <c r="E187">
        <v>135966</v>
      </c>
      <c r="F187" t="s">
        <v>61</v>
      </c>
      <c r="G187" t="s">
        <v>214</v>
      </c>
      <c r="H187" t="s">
        <v>211</v>
      </c>
      <c r="I187" t="s">
        <v>37</v>
      </c>
      <c r="J187" t="str">
        <f t="shared" si="11"/>
        <v>YDR5RegularD</v>
      </c>
      <c r="L187" t="str">
        <f t="shared" si="12"/>
        <v>YDR5RegularD</v>
      </c>
      <c r="M187" t="b">
        <f t="shared" si="13"/>
        <v>1</v>
      </c>
    </row>
    <row r="188" spans="4:13" x14ac:dyDescent="0.25">
      <c r="D188" t="str">
        <f t="shared" si="10"/>
        <v>YDR5RG</v>
      </c>
      <c r="E188">
        <v>135970</v>
      </c>
      <c r="F188" t="s">
        <v>61</v>
      </c>
      <c r="G188" t="s">
        <v>215</v>
      </c>
      <c r="H188" t="s">
        <v>213</v>
      </c>
      <c r="I188" t="s">
        <v>37</v>
      </c>
      <c r="J188" t="str">
        <f t="shared" si="11"/>
        <v>YDR5RegularG</v>
      </c>
      <c r="L188" t="str">
        <f t="shared" si="12"/>
        <v>YDR5RegularG</v>
      </c>
      <c r="M188" t="b">
        <f t="shared" si="13"/>
        <v>1</v>
      </c>
    </row>
    <row r="189" spans="4:13" x14ac:dyDescent="0.25">
      <c r="D189" t="str">
        <f t="shared" si="10"/>
        <v>YDR5RQD</v>
      </c>
      <c r="E189">
        <v>135971</v>
      </c>
      <c r="F189" t="s">
        <v>61</v>
      </c>
      <c r="G189" t="s">
        <v>221</v>
      </c>
      <c r="H189" t="s">
        <v>35</v>
      </c>
      <c r="I189" t="s">
        <v>37</v>
      </c>
      <c r="J189" t="str">
        <f t="shared" si="11"/>
        <v>YDR5RegularQD</v>
      </c>
      <c r="L189" t="str">
        <f t="shared" si="12"/>
        <v>YDR5RegularQD</v>
      </c>
      <c r="M189" t="b">
        <f t="shared" si="13"/>
        <v>1</v>
      </c>
    </row>
    <row r="190" spans="4:13" x14ac:dyDescent="0.25">
      <c r="D190" t="str">
        <f t="shared" si="10"/>
        <v>YDR7DDV</v>
      </c>
      <c r="E190">
        <v>136265</v>
      </c>
      <c r="F190" t="s">
        <v>62</v>
      </c>
      <c r="G190" t="s">
        <v>210</v>
      </c>
      <c r="H190" t="s">
        <v>211</v>
      </c>
      <c r="I190" t="s">
        <v>39</v>
      </c>
      <c r="J190" t="str">
        <f t="shared" si="11"/>
        <v>YDR7DirectD</v>
      </c>
      <c r="L190" t="str">
        <f t="shared" si="12"/>
        <v>YDR7DirectD</v>
      </c>
      <c r="M190" t="b">
        <f t="shared" si="13"/>
        <v>1</v>
      </c>
    </row>
    <row r="191" spans="4:13" x14ac:dyDescent="0.25">
      <c r="D191" t="str">
        <f t="shared" si="10"/>
        <v>YDR7DGR</v>
      </c>
      <c r="E191">
        <v>136264</v>
      </c>
      <c r="F191" t="s">
        <v>62</v>
      </c>
      <c r="G191" t="s">
        <v>212</v>
      </c>
      <c r="H191" t="s">
        <v>213</v>
      </c>
      <c r="I191" t="s">
        <v>39</v>
      </c>
      <c r="J191" t="str">
        <f t="shared" si="11"/>
        <v>YDR7DirectG</v>
      </c>
      <c r="L191" t="str">
        <f t="shared" si="12"/>
        <v>YDR7DirectG</v>
      </c>
      <c r="M191" t="b">
        <f t="shared" si="13"/>
        <v>1</v>
      </c>
    </row>
    <row r="192" spans="4:13" x14ac:dyDescent="0.25">
      <c r="D192" t="str">
        <f t="shared" si="10"/>
        <v>YDR7DQD</v>
      </c>
      <c r="E192">
        <v>136266</v>
      </c>
      <c r="F192" t="s">
        <v>62</v>
      </c>
      <c r="G192" t="s">
        <v>220</v>
      </c>
      <c r="H192" t="s">
        <v>35</v>
      </c>
      <c r="I192" t="s">
        <v>39</v>
      </c>
      <c r="J192" t="str">
        <f t="shared" si="11"/>
        <v>YDR7DirectQD</v>
      </c>
      <c r="L192" t="str">
        <f t="shared" si="12"/>
        <v>YDR7DirectQD</v>
      </c>
      <c r="M192" t="b">
        <f t="shared" si="13"/>
        <v>1</v>
      </c>
    </row>
    <row r="193" spans="4:13" x14ac:dyDescent="0.25">
      <c r="D193" t="str">
        <f t="shared" si="10"/>
        <v>YDR7RD</v>
      </c>
      <c r="E193">
        <v>136267</v>
      </c>
      <c r="F193" t="s">
        <v>62</v>
      </c>
      <c r="G193" t="s">
        <v>214</v>
      </c>
      <c r="H193" t="s">
        <v>211</v>
      </c>
      <c r="I193" t="s">
        <v>37</v>
      </c>
      <c r="J193" t="str">
        <f t="shared" si="11"/>
        <v>YDR7RegularD</v>
      </c>
      <c r="L193" t="str">
        <f t="shared" si="12"/>
        <v>YDR7RegularD</v>
      </c>
      <c r="M193" t="b">
        <f t="shared" si="13"/>
        <v>1</v>
      </c>
    </row>
    <row r="194" spans="4:13" x14ac:dyDescent="0.25">
      <c r="D194" t="str">
        <f t="shared" si="10"/>
        <v>YDR7RG</v>
      </c>
      <c r="E194">
        <v>136262</v>
      </c>
      <c r="F194" t="s">
        <v>62</v>
      </c>
      <c r="G194" t="s">
        <v>215</v>
      </c>
      <c r="H194" t="s">
        <v>213</v>
      </c>
      <c r="I194" t="s">
        <v>37</v>
      </c>
      <c r="J194" t="str">
        <f t="shared" si="11"/>
        <v>YDR7RegularG</v>
      </c>
      <c r="L194" t="str">
        <f t="shared" si="12"/>
        <v>YDR7RegularG</v>
      </c>
      <c r="M194" t="b">
        <f t="shared" si="13"/>
        <v>1</v>
      </c>
    </row>
    <row r="195" spans="4:13" x14ac:dyDescent="0.25">
      <c r="D195" t="str">
        <f t="shared" ref="D195:D258" si="14">+F195&amp;G195</f>
        <v>YDR7RQD</v>
      </c>
      <c r="E195">
        <v>136263</v>
      </c>
      <c r="F195" t="s">
        <v>62</v>
      </c>
      <c r="G195" t="s">
        <v>221</v>
      </c>
      <c r="H195" t="s">
        <v>35</v>
      </c>
      <c r="I195" t="s">
        <v>37</v>
      </c>
      <c r="J195" t="str">
        <f t="shared" ref="J195:J258" si="15">+F195&amp;I195&amp;H195</f>
        <v>YDR7RegularQD</v>
      </c>
      <c r="L195" t="str">
        <f t="shared" si="12"/>
        <v>YDR7RegularQD</v>
      </c>
      <c r="M195" t="b">
        <f t="shared" si="13"/>
        <v>1</v>
      </c>
    </row>
    <row r="196" spans="4:13" x14ac:dyDescent="0.25">
      <c r="D196" t="str">
        <f t="shared" si="14"/>
        <v>YDR8DDV</v>
      </c>
      <c r="E196">
        <v>136568</v>
      </c>
      <c r="F196" t="s">
        <v>60</v>
      </c>
      <c r="G196" t="s">
        <v>210</v>
      </c>
      <c r="H196" t="s">
        <v>211</v>
      </c>
      <c r="I196" t="s">
        <v>39</v>
      </c>
      <c r="J196" t="str">
        <f t="shared" si="15"/>
        <v>YDR8DirectD</v>
      </c>
      <c r="L196" t="str">
        <f t="shared" si="12"/>
        <v>YDR8DirectD</v>
      </c>
      <c r="M196" t="b">
        <f t="shared" si="13"/>
        <v>1</v>
      </c>
    </row>
    <row r="197" spans="4:13" x14ac:dyDescent="0.25">
      <c r="D197" t="str">
        <f t="shared" si="14"/>
        <v>YDR8DGR</v>
      </c>
      <c r="E197">
        <v>136567</v>
      </c>
      <c r="F197" t="s">
        <v>60</v>
      </c>
      <c r="G197" t="s">
        <v>212</v>
      </c>
      <c r="H197" t="s">
        <v>213</v>
      </c>
      <c r="I197" t="s">
        <v>39</v>
      </c>
      <c r="J197" t="str">
        <f t="shared" si="15"/>
        <v>YDR8DirectG</v>
      </c>
      <c r="L197" t="str">
        <f t="shared" si="12"/>
        <v>YDR8DirectG</v>
      </c>
      <c r="M197" t="b">
        <f t="shared" si="13"/>
        <v>1</v>
      </c>
    </row>
    <row r="198" spans="4:13" x14ac:dyDescent="0.25">
      <c r="D198" t="str">
        <f t="shared" si="14"/>
        <v>YDR8DMD</v>
      </c>
      <c r="E198">
        <v>136569</v>
      </c>
      <c r="F198" t="s">
        <v>60</v>
      </c>
      <c r="G198" t="s">
        <v>216</v>
      </c>
      <c r="H198" t="s">
        <v>58</v>
      </c>
      <c r="I198" t="s">
        <v>39</v>
      </c>
      <c r="J198" t="str">
        <f t="shared" si="15"/>
        <v>YDR8DirectMD</v>
      </c>
      <c r="L198" t="str">
        <f t="shared" si="12"/>
        <v>YDR8DirectMD</v>
      </c>
      <c r="M198" t="b">
        <f t="shared" si="13"/>
        <v>1</v>
      </c>
    </row>
    <row r="199" spans="4:13" x14ac:dyDescent="0.25">
      <c r="D199" t="str">
        <f t="shared" si="14"/>
        <v>YDR8DQD</v>
      </c>
      <c r="E199">
        <v>136570</v>
      </c>
      <c r="F199" t="s">
        <v>60</v>
      </c>
      <c r="G199" t="s">
        <v>220</v>
      </c>
      <c r="H199" t="s">
        <v>35</v>
      </c>
      <c r="I199" t="s">
        <v>39</v>
      </c>
      <c r="J199" t="str">
        <f t="shared" si="15"/>
        <v>YDR8DirectQD</v>
      </c>
      <c r="L199" t="str">
        <f t="shared" si="12"/>
        <v>YDR8DirectQD</v>
      </c>
      <c r="M199" t="b">
        <f t="shared" si="13"/>
        <v>1</v>
      </c>
    </row>
    <row r="200" spans="4:13" x14ac:dyDescent="0.25">
      <c r="D200" t="str">
        <f t="shared" si="14"/>
        <v>YDR8RD</v>
      </c>
      <c r="E200">
        <v>136564</v>
      </c>
      <c r="F200" t="s">
        <v>60</v>
      </c>
      <c r="G200" t="s">
        <v>214</v>
      </c>
      <c r="H200" t="s">
        <v>211</v>
      </c>
      <c r="I200" t="s">
        <v>37</v>
      </c>
      <c r="J200" t="str">
        <f t="shared" si="15"/>
        <v>YDR8RegularD</v>
      </c>
      <c r="L200" t="str">
        <f t="shared" si="12"/>
        <v>YDR8RegularD</v>
      </c>
      <c r="M200" t="b">
        <f t="shared" si="13"/>
        <v>1</v>
      </c>
    </row>
    <row r="201" spans="4:13" x14ac:dyDescent="0.25">
      <c r="D201" t="str">
        <f t="shared" si="14"/>
        <v>YDR8RG</v>
      </c>
      <c r="E201">
        <v>136563</v>
      </c>
      <c r="F201" t="s">
        <v>60</v>
      </c>
      <c r="G201" t="s">
        <v>215</v>
      </c>
      <c r="H201" t="s">
        <v>213</v>
      </c>
      <c r="I201" t="s">
        <v>37</v>
      </c>
      <c r="J201" t="str">
        <f t="shared" si="15"/>
        <v>YDR8RegularG</v>
      </c>
      <c r="L201" t="str">
        <f t="shared" si="12"/>
        <v>YDR8RegularG</v>
      </c>
      <c r="M201" t="b">
        <f t="shared" si="13"/>
        <v>1</v>
      </c>
    </row>
    <row r="202" spans="4:13" x14ac:dyDescent="0.25">
      <c r="D202" t="str">
        <f t="shared" si="14"/>
        <v>YDR8RMD</v>
      </c>
      <c r="E202">
        <v>136565</v>
      </c>
      <c r="F202" t="s">
        <v>60</v>
      </c>
      <c r="G202" t="s">
        <v>217</v>
      </c>
      <c r="H202" t="s">
        <v>58</v>
      </c>
      <c r="I202" t="s">
        <v>37</v>
      </c>
      <c r="J202" t="str">
        <f t="shared" si="15"/>
        <v>YDR8RegularMD</v>
      </c>
      <c r="L202" t="str">
        <f t="shared" si="12"/>
        <v>YDR8RegularMD</v>
      </c>
      <c r="M202" t="b">
        <f t="shared" si="13"/>
        <v>1</v>
      </c>
    </row>
    <row r="203" spans="4:13" x14ac:dyDescent="0.25">
      <c r="D203" t="str">
        <f t="shared" si="14"/>
        <v>YDR8RQD</v>
      </c>
      <c r="E203">
        <v>136566</v>
      </c>
      <c r="F203" t="s">
        <v>60</v>
      </c>
      <c r="G203" t="s">
        <v>221</v>
      </c>
      <c r="H203" t="s">
        <v>35</v>
      </c>
      <c r="I203" t="s">
        <v>37</v>
      </c>
      <c r="J203" t="str">
        <f t="shared" si="15"/>
        <v>YDR8RegularQD</v>
      </c>
      <c r="L203" t="str">
        <f t="shared" si="12"/>
        <v>YDR8RegularQD</v>
      </c>
      <c r="M203" t="b">
        <f t="shared" si="13"/>
        <v>1</v>
      </c>
    </row>
    <row r="204" spans="4:13" x14ac:dyDescent="0.25">
      <c r="D204" t="str">
        <f t="shared" si="14"/>
        <v>YDR9DDV</v>
      </c>
      <c r="E204">
        <v>139232</v>
      </c>
      <c r="F204" t="s">
        <v>63</v>
      </c>
      <c r="G204" t="s">
        <v>210</v>
      </c>
      <c r="H204" t="s">
        <v>211</v>
      </c>
      <c r="I204" t="s">
        <v>39</v>
      </c>
      <c r="J204" t="str">
        <f t="shared" si="15"/>
        <v>YDR9DirectD</v>
      </c>
      <c r="L204" t="str">
        <f t="shared" si="12"/>
        <v>YDR9DirectD</v>
      </c>
      <c r="M204" t="b">
        <f t="shared" si="13"/>
        <v>1</v>
      </c>
    </row>
    <row r="205" spans="4:13" x14ac:dyDescent="0.25">
      <c r="D205" t="str">
        <f t="shared" si="14"/>
        <v>YDR9DGR</v>
      </c>
      <c r="E205">
        <v>139231</v>
      </c>
      <c r="F205" t="s">
        <v>63</v>
      </c>
      <c r="G205" t="s">
        <v>212</v>
      </c>
      <c r="H205" t="s">
        <v>213</v>
      </c>
      <c r="I205" t="s">
        <v>39</v>
      </c>
      <c r="J205" t="str">
        <f t="shared" si="15"/>
        <v>YDR9DirectG</v>
      </c>
      <c r="L205" t="str">
        <f t="shared" si="12"/>
        <v>YDR9DirectG</v>
      </c>
      <c r="M205" t="b">
        <f t="shared" si="13"/>
        <v>1</v>
      </c>
    </row>
    <row r="206" spans="4:13" x14ac:dyDescent="0.25">
      <c r="D206" t="str">
        <f t="shared" si="14"/>
        <v>YDR9RD</v>
      </c>
      <c r="E206">
        <v>139230</v>
      </c>
      <c r="F206" t="s">
        <v>63</v>
      </c>
      <c r="G206" t="s">
        <v>214</v>
      </c>
      <c r="H206" t="s">
        <v>211</v>
      </c>
      <c r="I206" t="s">
        <v>37</v>
      </c>
      <c r="J206" t="str">
        <f t="shared" si="15"/>
        <v>YDR9RegularD</v>
      </c>
      <c r="L206" t="str">
        <f t="shared" si="12"/>
        <v>YDR9RegularD</v>
      </c>
      <c r="M206" t="b">
        <f t="shared" si="13"/>
        <v>1</v>
      </c>
    </row>
    <row r="207" spans="4:13" x14ac:dyDescent="0.25">
      <c r="D207" t="str">
        <f t="shared" si="14"/>
        <v>YDR9RG</v>
      </c>
      <c r="E207">
        <v>139229</v>
      </c>
      <c r="F207" t="s">
        <v>63</v>
      </c>
      <c r="G207" t="s">
        <v>215</v>
      </c>
      <c r="H207" t="s">
        <v>213</v>
      </c>
      <c r="I207" t="s">
        <v>37</v>
      </c>
      <c r="J207" t="str">
        <f t="shared" si="15"/>
        <v>YDR9RegularG</v>
      </c>
      <c r="L207" t="str">
        <f t="shared" si="12"/>
        <v>YDR9RegularG</v>
      </c>
      <c r="M207" t="b">
        <f t="shared" si="13"/>
        <v>1</v>
      </c>
    </row>
    <row r="208" spans="4:13" x14ac:dyDescent="0.25">
      <c r="D208" t="str">
        <f t="shared" si="14"/>
        <v>YDS0DDV</v>
      </c>
      <c r="E208">
        <v>139330</v>
      </c>
      <c r="F208" t="s">
        <v>64</v>
      </c>
      <c r="G208" t="s">
        <v>210</v>
      </c>
      <c r="H208" t="s">
        <v>211</v>
      </c>
      <c r="I208" t="s">
        <v>39</v>
      </c>
      <c r="J208" t="str">
        <f t="shared" si="15"/>
        <v>YDS0DirectD</v>
      </c>
      <c r="L208" t="str">
        <f t="shared" si="12"/>
        <v>YDS0DirectD</v>
      </c>
      <c r="M208" t="b">
        <f t="shared" si="13"/>
        <v>1</v>
      </c>
    </row>
    <row r="209" spans="4:13" x14ac:dyDescent="0.25">
      <c r="D209" t="str">
        <f t="shared" si="14"/>
        <v>YDS0DGR</v>
      </c>
      <c r="E209">
        <v>139329</v>
      </c>
      <c r="F209" t="s">
        <v>64</v>
      </c>
      <c r="G209" t="s">
        <v>212</v>
      </c>
      <c r="H209" t="s">
        <v>213</v>
      </c>
      <c r="I209" t="s">
        <v>39</v>
      </c>
      <c r="J209" t="str">
        <f t="shared" si="15"/>
        <v>YDS0DirectG</v>
      </c>
      <c r="L209" t="str">
        <f t="shared" si="12"/>
        <v>YDS0DirectG</v>
      </c>
      <c r="M209" t="b">
        <f t="shared" si="13"/>
        <v>1</v>
      </c>
    </row>
    <row r="210" spans="4:13" x14ac:dyDescent="0.25">
      <c r="D210" t="str">
        <f t="shared" si="14"/>
        <v>YDS0RD</v>
      </c>
      <c r="E210">
        <v>139328</v>
      </c>
      <c r="F210" t="s">
        <v>64</v>
      </c>
      <c r="G210" t="s">
        <v>214</v>
      </c>
      <c r="H210" t="s">
        <v>211</v>
      </c>
      <c r="I210" t="s">
        <v>37</v>
      </c>
      <c r="J210" t="str">
        <f t="shared" si="15"/>
        <v>YDS0RegularD</v>
      </c>
      <c r="L210" t="str">
        <f t="shared" si="12"/>
        <v>YDS0RegularD</v>
      </c>
      <c r="M210" t="b">
        <f t="shared" si="13"/>
        <v>1</v>
      </c>
    </row>
    <row r="211" spans="4:13" x14ac:dyDescent="0.25">
      <c r="D211" t="str">
        <f t="shared" si="14"/>
        <v>YDS0RG</v>
      </c>
      <c r="E211">
        <v>139327</v>
      </c>
      <c r="F211" t="s">
        <v>64</v>
      </c>
      <c r="G211" t="s">
        <v>215</v>
      </c>
      <c r="H211" t="s">
        <v>213</v>
      </c>
      <c r="I211" t="s">
        <v>37</v>
      </c>
      <c r="J211" t="str">
        <f t="shared" si="15"/>
        <v>YDS0RegularG</v>
      </c>
      <c r="L211" t="str">
        <f t="shared" si="12"/>
        <v>YDS0RegularG</v>
      </c>
      <c r="M211" t="b">
        <f t="shared" si="13"/>
        <v>1</v>
      </c>
    </row>
    <row r="212" spans="4:13" x14ac:dyDescent="0.25">
      <c r="D212" t="str">
        <f t="shared" si="14"/>
        <v>YDS1DGR</v>
      </c>
      <c r="E212">
        <v>139468</v>
      </c>
      <c r="F212" t="s">
        <v>65</v>
      </c>
      <c r="G212" t="s">
        <v>212</v>
      </c>
      <c r="H212" t="s">
        <v>213</v>
      </c>
      <c r="I212" t="s">
        <v>39</v>
      </c>
      <c r="J212" t="str">
        <f t="shared" si="15"/>
        <v>YDS1DirectG</v>
      </c>
      <c r="L212" t="str">
        <f t="shared" si="12"/>
        <v>YDS1DirectG</v>
      </c>
      <c r="M212" t="b">
        <f t="shared" si="13"/>
        <v>1</v>
      </c>
    </row>
    <row r="213" spans="4:13" x14ac:dyDescent="0.25">
      <c r="D213" t="str">
        <f t="shared" si="14"/>
        <v>YDS1RD</v>
      </c>
      <c r="E213">
        <v>139466</v>
      </c>
      <c r="F213" t="s">
        <v>65</v>
      </c>
      <c r="G213" t="s">
        <v>214</v>
      </c>
      <c r="H213" t="s">
        <v>211</v>
      </c>
      <c r="I213" t="s">
        <v>37</v>
      </c>
      <c r="J213" t="str">
        <f t="shared" si="15"/>
        <v>YDS1RegularD</v>
      </c>
      <c r="L213" t="str">
        <f t="shared" si="12"/>
        <v>YDS1RegularD</v>
      </c>
      <c r="M213" t="b">
        <f t="shared" si="13"/>
        <v>1</v>
      </c>
    </row>
    <row r="214" spans="4:13" x14ac:dyDescent="0.25">
      <c r="D214" t="str">
        <f t="shared" si="14"/>
        <v>YDS1RG</v>
      </c>
      <c r="E214">
        <v>139467</v>
      </c>
      <c r="F214" t="s">
        <v>65</v>
      </c>
      <c r="G214" t="s">
        <v>215</v>
      </c>
      <c r="H214" t="s">
        <v>213</v>
      </c>
      <c r="I214" t="s">
        <v>37</v>
      </c>
      <c r="J214" t="str">
        <f t="shared" si="15"/>
        <v>YDS1RegularG</v>
      </c>
      <c r="L214" t="str">
        <f t="shared" si="12"/>
        <v>YDS1RegularG</v>
      </c>
      <c r="M214" t="b">
        <f t="shared" si="13"/>
        <v>1</v>
      </c>
    </row>
    <row r="215" spans="4:13" x14ac:dyDescent="0.25">
      <c r="D215" t="str">
        <f t="shared" si="14"/>
        <v>YDS2DGR</v>
      </c>
      <c r="E215">
        <v>139511</v>
      </c>
      <c r="F215" t="s">
        <v>66</v>
      </c>
      <c r="G215" t="s">
        <v>212</v>
      </c>
      <c r="H215" t="s">
        <v>213</v>
      </c>
      <c r="I215" t="s">
        <v>39</v>
      </c>
      <c r="J215" t="str">
        <f t="shared" si="15"/>
        <v>YDS2DirectG</v>
      </c>
      <c r="L215" t="str">
        <f t="shared" si="12"/>
        <v>YDS2DirectG</v>
      </c>
      <c r="M215" t="b">
        <f t="shared" si="13"/>
        <v>1</v>
      </c>
    </row>
    <row r="216" spans="4:13" x14ac:dyDescent="0.25">
      <c r="D216" t="str">
        <f t="shared" si="14"/>
        <v>YDS2RD</v>
      </c>
      <c r="E216">
        <v>139507</v>
      </c>
      <c r="F216" t="s">
        <v>66</v>
      </c>
      <c r="G216" t="s">
        <v>214</v>
      </c>
      <c r="H216" t="s">
        <v>211</v>
      </c>
      <c r="I216" t="s">
        <v>37</v>
      </c>
      <c r="J216" t="str">
        <f t="shared" si="15"/>
        <v>YDS2RegularD</v>
      </c>
      <c r="L216" t="str">
        <f t="shared" ref="L216:L279" si="16">+F216&amp;I216&amp;H216</f>
        <v>YDS2RegularD</v>
      </c>
      <c r="M216" t="b">
        <f t="shared" ref="M216:M279" si="17">+L216=J216</f>
        <v>1</v>
      </c>
    </row>
    <row r="217" spans="4:13" x14ac:dyDescent="0.25">
      <c r="D217" t="str">
        <f t="shared" si="14"/>
        <v>YDS2RG</v>
      </c>
      <c r="E217">
        <v>139512</v>
      </c>
      <c r="F217" t="s">
        <v>66</v>
      </c>
      <c r="G217" t="s">
        <v>215</v>
      </c>
      <c r="H217" t="s">
        <v>213</v>
      </c>
      <c r="I217" t="s">
        <v>37</v>
      </c>
      <c r="J217" t="str">
        <f t="shared" si="15"/>
        <v>YDS2RegularG</v>
      </c>
      <c r="L217" t="str">
        <f t="shared" si="16"/>
        <v>YDS2RegularG</v>
      </c>
      <c r="M217" t="b">
        <f t="shared" si="17"/>
        <v>1</v>
      </c>
    </row>
    <row r="218" spans="4:13" x14ac:dyDescent="0.25">
      <c r="D218" t="str">
        <f t="shared" si="14"/>
        <v>YDS2RQD</v>
      </c>
      <c r="E218">
        <v>139510</v>
      </c>
      <c r="F218" t="s">
        <v>66</v>
      </c>
      <c r="G218" t="s">
        <v>221</v>
      </c>
      <c r="H218" t="s">
        <v>35</v>
      </c>
      <c r="I218" t="s">
        <v>37</v>
      </c>
      <c r="J218" t="str">
        <f t="shared" si="15"/>
        <v>YDS2RegularQD</v>
      </c>
      <c r="L218" t="str">
        <f t="shared" si="16"/>
        <v>YDS2RegularQD</v>
      </c>
      <c r="M218" t="b">
        <f t="shared" si="17"/>
        <v>1</v>
      </c>
    </row>
    <row r="219" spans="4:13" x14ac:dyDescent="0.25">
      <c r="D219" t="str">
        <f t="shared" si="14"/>
        <v>YDS5DGR</v>
      </c>
      <c r="E219">
        <v>140063</v>
      </c>
      <c r="F219" t="s">
        <v>72</v>
      </c>
      <c r="G219" t="s">
        <v>212</v>
      </c>
      <c r="H219" t="s">
        <v>213</v>
      </c>
      <c r="I219" t="s">
        <v>39</v>
      </c>
      <c r="J219" t="str">
        <f t="shared" si="15"/>
        <v>YDS5DirectG</v>
      </c>
      <c r="L219" t="str">
        <f t="shared" si="16"/>
        <v>YDS5DirectG</v>
      </c>
      <c r="M219" t="b">
        <f t="shared" si="17"/>
        <v>1</v>
      </c>
    </row>
    <row r="220" spans="4:13" x14ac:dyDescent="0.25">
      <c r="D220" t="str">
        <f t="shared" si="14"/>
        <v>YDS5RD</v>
      </c>
      <c r="E220">
        <v>140061</v>
      </c>
      <c r="F220" t="s">
        <v>72</v>
      </c>
      <c r="G220" t="s">
        <v>214</v>
      </c>
      <c r="H220" t="s">
        <v>211</v>
      </c>
      <c r="I220" t="s">
        <v>37</v>
      </c>
      <c r="J220" t="str">
        <f t="shared" si="15"/>
        <v>YDS5RegularD</v>
      </c>
      <c r="L220" t="str">
        <f t="shared" si="16"/>
        <v>YDS5RegularD</v>
      </c>
      <c r="M220" t="b">
        <f t="shared" si="17"/>
        <v>1</v>
      </c>
    </row>
    <row r="221" spans="4:13" x14ac:dyDescent="0.25">
      <c r="D221" t="str">
        <f t="shared" si="14"/>
        <v>YDS5RG</v>
      </c>
      <c r="E221">
        <v>140062</v>
      </c>
      <c r="F221" t="s">
        <v>72</v>
      </c>
      <c r="G221" t="s">
        <v>215</v>
      </c>
      <c r="H221" t="s">
        <v>213</v>
      </c>
      <c r="I221" t="s">
        <v>37</v>
      </c>
      <c r="J221" t="str">
        <f t="shared" si="15"/>
        <v>YDS5RegularG</v>
      </c>
      <c r="L221" t="str">
        <f t="shared" si="16"/>
        <v>YDS5RegularG</v>
      </c>
      <c r="M221" t="b">
        <f t="shared" si="17"/>
        <v>1</v>
      </c>
    </row>
    <row r="222" spans="4:13" x14ac:dyDescent="0.25">
      <c r="D222" t="str">
        <f t="shared" si="14"/>
        <v>YDS6DDV</v>
      </c>
      <c r="E222">
        <v>140834</v>
      </c>
      <c r="F222" t="s">
        <v>73</v>
      </c>
      <c r="G222" t="s">
        <v>210</v>
      </c>
      <c r="H222" t="s">
        <v>211</v>
      </c>
      <c r="I222" t="s">
        <v>39</v>
      </c>
      <c r="J222" t="str">
        <f t="shared" si="15"/>
        <v>YDS6DirectD</v>
      </c>
      <c r="L222" t="str">
        <f t="shared" si="16"/>
        <v>YDS6DirectD</v>
      </c>
      <c r="M222" t="b">
        <f t="shared" si="17"/>
        <v>1</v>
      </c>
    </row>
    <row r="223" spans="4:13" x14ac:dyDescent="0.25">
      <c r="D223" t="str">
        <f t="shared" si="14"/>
        <v>YDS6DGR</v>
      </c>
      <c r="E223">
        <v>140833</v>
      </c>
      <c r="F223" t="s">
        <v>73</v>
      </c>
      <c r="G223" t="s">
        <v>212</v>
      </c>
      <c r="H223" t="s">
        <v>213</v>
      </c>
      <c r="I223" t="s">
        <v>39</v>
      </c>
      <c r="J223" t="str">
        <f t="shared" si="15"/>
        <v>YDS6DirectG</v>
      </c>
      <c r="L223" t="str">
        <f t="shared" si="16"/>
        <v>YDS6DirectG</v>
      </c>
      <c r="M223" t="b">
        <f t="shared" si="17"/>
        <v>1</v>
      </c>
    </row>
    <row r="224" spans="4:13" x14ac:dyDescent="0.25">
      <c r="D224" t="str">
        <f t="shared" si="14"/>
        <v>YDS6RD</v>
      </c>
      <c r="E224">
        <v>140829</v>
      </c>
      <c r="F224" t="s">
        <v>73</v>
      </c>
      <c r="G224" t="s">
        <v>214</v>
      </c>
      <c r="H224" t="s">
        <v>211</v>
      </c>
      <c r="I224" t="s">
        <v>37</v>
      </c>
      <c r="J224" t="str">
        <f t="shared" si="15"/>
        <v>YDS6RegularD</v>
      </c>
      <c r="L224" t="str">
        <f t="shared" si="16"/>
        <v>YDS6RegularD</v>
      </c>
      <c r="M224" t="b">
        <f t="shared" si="17"/>
        <v>1</v>
      </c>
    </row>
    <row r="225" spans="4:13" x14ac:dyDescent="0.25">
      <c r="D225" t="str">
        <f t="shared" si="14"/>
        <v>YDS6RG</v>
      </c>
      <c r="E225">
        <v>140831</v>
      </c>
      <c r="F225" t="s">
        <v>73</v>
      </c>
      <c r="G225" t="s">
        <v>215</v>
      </c>
      <c r="H225" t="s">
        <v>213</v>
      </c>
      <c r="I225" t="s">
        <v>37</v>
      </c>
      <c r="J225" t="str">
        <f t="shared" si="15"/>
        <v>YDS6RegularG</v>
      </c>
      <c r="L225" t="str">
        <f t="shared" si="16"/>
        <v>YDS6RegularG</v>
      </c>
      <c r="M225" t="b">
        <f t="shared" si="17"/>
        <v>1</v>
      </c>
    </row>
    <row r="226" spans="4:13" x14ac:dyDescent="0.25">
      <c r="D226" t="str">
        <f t="shared" si="14"/>
        <v>YDS6RQD</v>
      </c>
      <c r="E226">
        <v>140832</v>
      </c>
      <c r="F226" t="s">
        <v>73</v>
      </c>
      <c r="G226" t="s">
        <v>221</v>
      </c>
      <c r="H226" t="s">
        <v>35</v>
      </c>
      <c r="I226" t="s">
        <v>37</v>
      </c>
      <c r="J226" t="str">
        <f t="shared" si="15"/>
        <v>YDS6RegularQD</v>
      </c>
      <c r="L226" t="str">
        <f t="shared" si="16"/>
        <v>YDS6RegularQD</v>
      </c>
      <c r="M226" t="b">
        <f t="shared" si="17"/>
        <v>1</v>
      </c>
    </row>
    <row r="227" spans="4:13" x14ac:dyDescent="0.25">
      <c r="D227" t="str">
        <f t="shared" si="14"/>
        <v>YDS7DDV</v>
      </c>
      <c r="E227">
        <v>141022</v>
      </c>
      <c r="F227" t="s">
        <v>74</v>
      </c>
      <c r="G227" t="s">
        <v>210</v>
      </c>
      <c r="H227" t="s">
        <v>211</v>
      </c>
      <c r="I227" t="s">
        <v>39</v>
      </c>
      <c r="J227" t="str">
        <f t="shared" si="15"/>
        <v>YDS7DirectD</v>
      </c>
      <c r="L227" t="str">
        <f t="shared" si="16"/>
        <v>YDS7DirectD</v>
      </c>
      <c r="M227" t="b">
        <f t="shared" si="17"/>
        <v>1</v>
      </c>
    </row>
    <row r="228" spans="4:13" x14ac:dyDescent="0.25">
      <c r="D228" t="str">
        <f t="shared" si="14"/>
        <v>YDS7DGR</v>
      </c>
      <c r="E228">
        <v>141021</v>
      </c>
      <c r="F228" t="s">
        <v>74</v>
      </c>
      <c r="G228" t="s">
        <v>212</v>
      </c>
      <c r="H228" t="s">
        <v>213</v>
      </c>
      <c r="I228" t="s">
        <v>39</v>
      </c>
      <c r="J228" t="str">
        <f t="shared" si="15"/>
        <v>YDS7DirectG</v>
      </c>
      <c r="L228" t="str">
        <f t="shared" si="16"/>
        <v>YDS7DirectG</v>
      </c>
      <c r="M228" t="b">
        <f t="shared" si="17"/>
        <v>1</v>
      </c>
    </row>
    <row r="229" spans="4:13" x14ac:dyDescent="0.25">
      <c r="D229" t="str">
        <f t="shared" si="14"/>
        <v>YDS7RG</v>
      </c>
      <c r="E229">
        <v>141018</v>
      </c>
      <c r="F229" t="s">
        <v>74</v>
      </c>
      <c r="G229" t="s">
        <v>215</v>
      </c>
      <c r="H229" t="s">
        <v>213</v>
      </c>
      <c r="I229" t="s">
        <v>37</v>
      </c>
      <c r="J229" t="str">
        <f t="shared" si="15"/>
        <v>YDS7RegularG</v>
      </c>
      <c r="L229" t="str">
        <f t="shared" si="16"/>
        <v>YDS7RegularG</v>
      </c>
      <c r="M229" t="b">
        <f t="shared" si="17"/>
        <v>1</v>
      </c>
    </row>
    <row r="230" spans="4:13" x14ac:dyDescent="0.25">
      <c r="D230" t="str">
        <f t="shared" si="14"/>
        <v>YDS7RQD</v>
      </c>
      <c r="E230">
        <v>141020</v>
      </c>
      <c r="F230" t="s">
        <v>74</v>
      </c>
      <c r="G230" t="s">
        <v>221</v>
      </c>
      <c r="H230" t="s">
        <v>35</v>
      </c>
      <c r="I230" t="s">
        <v>37</v>
      </c>
      <c r="J230" t="str">
        <f t="shared" si="15"/>
        <v>YDS7RegularQD</v>
      </c>
      <c r="L230" t="str">
        <f t="shared" si="16"/>
        <v>YDS7RegularQD</v>
      </c>
      <c r="M230" t="b">
        <f t="shared" si="17"/>
        <v>1</v>
      </c>
    </row>
    <row r="231" spans="4:13" x14ac:dyDescent="0.25">
      <c r="D231" t="str">
        <f t="shared" si="14"/>
        <v>YDS8DDV</v>
      </c>
      <c r="E231">
        <v>141103</v>
      </c>
      <c r="F231" t="s">
        <v>75</v>
      </c>
      <c r="G231" t="s">
        <v>210</v>
      </c>
      <c r="H231" t="s">
        <v>211</v>
      </c>
      <c r="I231" t="s">
        <v>39</v>
      </c>
      <c r="J231" t="str">
        <f t="shared" si="15"/>
        <v>YDS8DirectD</v>
      </c>
      <c r="L231" t="str">
        <f t="shared" si="16"/>
        <v>YDS8DirectD</v>
      </c>
      <c r="M231" t="b">
        <f t="shared" si="17"/>
        <v>1</v>
      </c>
    </row>
    <row r="232" spans="4:13" x14ac:dyDescent="0.25">
      <c r="D232" t="str">
        <f t="shared" si="14"/>
        <v>YDS8DGR</v>
      </c>
      <c r="E232">
        <v>141104</v>
      </c>
      <c r="F232" t="s">
        <v>75</v>
      </c>
      <c r="G232" t="s">
        <v>212</v>
      </c>
      <c r="H232" t="s">
        <v>213</v>
      </c>
      <c r="I232" t="s">
        <v>39</v>
      </c>
      <c r="J232" t="str">
        <f t="shared" si="15"/>
        <v>YDS8DirectG</v>
      </c>
      <c r="L232" t="str">
        <f t="shared" si="16"/>
        <v>YDS8DirectG</v>
      </c>
      <c r="M232" t="b">
        <f t="shared" si="17"/>
        <v>1</v>
      </c>
    </row>
    <row r="233" spans="4:13" x14ac:dyDescent="0.25">
      <c r="D233" t="str">
        <f t="shared" si="14"/>
        <v>YDS8DQD</v>
      </c>
      <c r="E233">
        <v>141106</v>
      </c>
      <c r="F233" t="s">
        <v>75</v>
      </c>
      <c r="G233" t="s">
        <v>220</v>
      </c>
      <c r="H233" t="s">
        <v>35</v>
      </c>
      <c r="I233" t="s">
        <v>39</v>
      </c>
      <c r="J233" t="str">
        <f t="shared" si="15"/>
        <v>YDS8DirectQD</v>
      </c>
      <c r="L233" t="str">
        <f t="shared" si="16"/>
        <v>YDS8DirectQD</v>
      </c>
      <c r="M233" t="b">
        <f t="shared" si="17"/>
        <v>1</v>
      </c>
    </row>
    <row r="234" spans="4:13" x14ac:dyDescent="0.25">
      <c r="D234" t="str">
        <f t="shared" si="14"/>
        <v>YDS8RD</v>
      </c>
      <c r="E234">
        <v>141102</v>
      </c>
      <c r="F234" t="s">
        <v>75</v>
      </c>
      <c r="G234" t="s">
        <v>214</v>
      </c>
      <c r="H234" t="s">
        <v>211</v>
      </c>
      <c r="I234" t="s">
        <v>37</v>
      </c>
      <c r="J234" t="str">
        <f t="shared" si="15"/>
        <v>YDS8RegularD</v>
      </c>
      <c r="L234" t="str">
        <f t="shared" si="16"/>
        <v>YDS8RegularD</v>
      </c>
      <c r="M234" t="b">
        <f t="shared" si="17"/>
        <v>1</v>
      </c>
    </row>
    <row r="235" spans="4:13" x14ac:dyDescent="0.25">
      <c r="D235" t="str">
        <f t="shared" si="14"/>
        <v>YDS8RG</v>
      </c>
      <c r="E235">
        <v>141101</v>
      </c>
      <c r="F235" t="s">
        <v>75</v>
      </c>
      <c r="G235" t="s">
        <v>215</v>
      </c>
      <c r="H235" t="s">
        <v>213</v>
      </c>
      <c r="I235" t="s">
        <v>37</v>
      </c>
      <c r="J235" t="str">
        <f t="shared" si="15"/>
        <v>YDS8RegularG</v>
      </c>
      <c r="L235" t="str">
        <f t="shared" si="16"/>
        <v>YDS8RegularG</v>
      </c>
      <c r="M235" t="b">
        <f t="shared" si="17"/>
        <v>1</v>
      </c>
    </row>
    <row r="236" spans="4:13" x14ac:dyDescent="0.25">
      <c r="D236" t="str">
        <f t="shared" si="14"/>
        <v>YDS8RQD</v>
      </c>
      <c r="E236">
        <v>141105</v>
      </c>
      <c r="F236" t="s">
        <v>75</v>
      </c>
      <c r="G236" t="s">
        <v>221</v>
      </c>
      <c r="H236" t="s">
        <v>35</v>
      </c>
      <c r="I236" t="s">
        <v>37</v>
      </c>
      <c r="J236" t="str">
        <f t="shared" si="15"/>
        <v>YDS8RegularQD</v>
      </c>
      <c r="L236" t="str">
        <f t="shared" si="16"/>
        <v>YDS8RegularQD</v>
      </c>
      <c r="M236" t="b">
        <f t="shared" si="17"/>
        <v>1</v>
      </c>
    </row>
    <row r="237" spans="4:13" x14ac:dyDescent="0.25">
      <c r="D237" t="str">
        <f t="shared" si="14"/>
        <v>YDS9DDV</v>
      </c>
      <c r="E237">
        <v>141213</v>
      </c>
      <c r="F237" t="s">
        <v>76</v>
      </c>
      <c r="G237" t="s">
        <v>210</v>
      </c>
      <c r="H237" t="s">
        <v>211</v>
      </c>
      <c r="I237" t="s">
        <v>39</v>
      </c>
      <c r="J237" t="str">
        <f t="shared" si="15"/>
        <v>YDS9DirectD</v>
      </c>
      <c r="L237" t="str">
        <f t="shared" si="16"/>
        <v>YDS9DirectD</v>
      </c>
      <c r="M237" t="b">
        <f t="shared" si="17"/>
        <v>1</v>
      </c>
    </row>
    <row r="238" spans="4:13" x14ac:dyDescent="0.25">
      <c r="D238" t="str">
        <f t="shared" si="14"/>
        <v>YDS9DGR</v>
      </c>
      <c r="E238">
        <v>141215</v>
      </c>
      <c r="F238" t="s">
        <v>76</v>
      </c>
      <c r="G238" t="s">
        <v>212</v>
      </c>
      <c r="H238" t="s">
        <v>213</v>
      </c>
      <c r="I238" t="s">
        <v>39</v>
      </c>
      <c r="J238" t="str">
        <f t="shared" si="15"/>
        <v>YDS9DirectG</v>
      </c>
      <c r="L238" t="str">
        <f t="shared" si="16"/>
        <v>YDS9DirectG</v>
      </c>
      <c r="M238" t="b">
        <f t="shared" si="17"/>
        <v>1</v>
      </c>
    </row>
    <row r="239" spans="4:13" x14ac:dyDescent="0.25">
      <c r="D239" t="str">
        <f t="shared" si="14"/>
        <v>YDS9DQD</v>
      </c>
      <c r="E239">
        <v>141212</v>
      </c>
      <c r="F239" t="s">
        <v>76</v>
      </c>
      <c r="G239" t="s">
        <v>220</v>
      </c>
      <c r="H239" t="s">
        <v>35</v>
      </c>
      <c r="I239" t="s">
        <v>39</v>
      </c>
      <c r="J239" t="str">
        <f t="shared" si="15"/>
        <v>YDS9DirectQD</v>
      </c>
      <c r="L239" t="str">
        <f t="shared" si="16"/>
        <v>YDS9DirectQD</v>
      </c>
      <c r="M239" t="b">
        <f t="shared" si="17"/>
        <v>1</v>
      </c>
    </row>
    <row r="240" spans="4:13" x14ac:dyDescent="0.25">
      <c r="D240" t="str">
        <f t="shared" si="14"/>
        <v>YDS9RD</v>
      </c>
      <c r="E240">
        <v>141211</v>
      </c>
      <c r="F240" t="s">
        <v>76</v>
      </c>
      <c r="G240" t="s">
        <v>214</v>
      </c>
      <c r="H240" t="s">
        <v>211</v>
      </c>
      <c r="I240" t="s">
        <v>37</v>
      </c>
      <c r="J240" t="str">
        <f t="shared" si="15"/>
        <v>YDS9RegularD</v>
      </c>
      <c r="L240" t="str">
        <f t="shared" si="16"/>
        <v>YDS9RegularD</v>
      </c>
      <c r="M240" t="b">
        <f t="shared" si="17"/>
        <v>1</v>
      </c>
    </row>
    <row r="241" spans="4:13" x14ac:dyDescent="0.25">
      <c r="D241" t="str">
        <f t="shared" si="14"/>
        <v>YDS9RG</v>
      </c>
      <c r="E241">
        <v>141214</v>
      </c>
      <c r="F241" t="s">
        <v>76</v>
      </c>
      <c r="G241" t="s">
        <v>215</v>
      </c>
      <c r="H241" t="s">
        <v>213</v>
      </c>
      <c r="I241" t="s">
        <v>37</v>
      </c>
      <c r="J241" t="str">
        <f t="shared" si="15"/>
        <v>YDS9RegularG</v>
      </c>
      <c r="L241" t="str">
        <f t="shared" si="16"/>
        <v>YDS9RegularG</v>
      </c>
      <c r="M241" t="b">
        <f t="shared" si="17"/>
        <v>1</v>
      </c>
    </row>
    <row r="242" spans="4:13" x14ac:dyDescent="0.25">
      <c r="D242" t="str">
        <f t="shared" si="14"/>
        <v>YDS9RQD</v>
      </c>
      <c r="E242">
        <v>141216</v>
      </c>
      <c r="F242" t="s">
        <v>76</v>
      </c>
      <c r="G242" t="s">
        <v>221</v>
      </c>
      <c r="H242" t="s">
        <v>35</v>
      </c>
      <c r="I242" t="s">
        <v>37</v>
      </c>
      <c r="J242" t="str">
        <f t="shared" si="15"/>
        <v>YDS9RegularQD</v>
      </c>
      <c r="L242" t="str">
        <f t="shared" si="16"/>
        <v>YDS9RegularQD</v>
      </c>
      <c r="M242" t="b">
        <f t="shared" si="17"/>
        <v>1</v>
      </c>
    </row>
    <row r="243" spans="4:13" x14ac:dyDescent="0.25">
      <c r="D243" t="str">
        <f t="shared" si="14"/>
        <v>YDT0DDV</v>
      </c>
      <c r="E243">
        <v>141320</v>
      </c>
      <c r="F243" t="s">
        <v>77</v>
      </c>
      <c r="G243" t="s">
        <v>210</v>
      </c>
      <c r="H243" t="s">
        <v>211</v>
      </c>
      <c r="I243" t="s">
        <v>39</v>
      </c>
      <c r="J243" t="str">
        <f t="shared" si="15"/>
        <v>YDT0DirectD</v>
      </c>
      <c r="L243" t="str">
        <f t="shared" si="16"/>
        <v>YDT0DirectD</v>
      </c>
      <c r="M243" t="b">
        <f t="shared" si="17"/>
        <v>1</v>
      </c>
    </row>
    <row r="244" spans="4:13" x14ac:dyDescent="0.25">
      <c r="D244" t="str">
        <f t="shared" si="14"/>
        <v>YDT0DGR</v>
      </c>
      <c r="E244">
        <v>141317</v>
      </c>
      <c r="F244" t="s">
        <v>77</v>
      </c>
      <c r="G244" t="s">
        <v>212</v>
      </c>
      <c r="H244" t="s">
        <v>213</v>
      </c>
      <c r="I244" t="s">
        <v>39</v>
      </c>
      <c r="J244" t="str">
        <f t="shared" si="15"/>
        <v>YDT0DirectG</v>
      </c>
      <c r="L244" t="str">
        <f t="shared" si="16"/>
        <v>YDT0DirectG</v>
      </c>
      <c r="M244" t="b">
        <f t="shared" si="17"/>
        <v>1</v>
      </c>
    </row>
    <row r="245" spans="4:13" x14ac:dyDescent="0.25">
      <c r="D245" t="str">
        <f t="shared" si="14"/>
        <v>YDT0DQD</v>
      </c>
      <c r="E245">
        <v>141321</v>
      </c>
      <c r="F245" t="s">
        <v>77</v>
      </c>
      <c r="G245" t="s">
        <v>220</v>
      </c>
      <c r="H245" t="s">
        <v>35</v>
      </c>
      <c r="I245" t="s">
        <v>39</v>
      </c>
      <c r="J245" t="str">
        <f t="shared" si="15"/>
        <v>YDT0DirectQD</v>
      </c>
      <c r="L245" t="str">
        <f t="shared" si="16"/>
        <v>YDT0DirectQD</v>
      </c>
      <c r="M245" t="b">
        <f t="shared" si="17"/>
        <v>1</v>
      </c>
    </row>
    <row r="246" spans="4:13" x14ac:dyDescent="0.25">
      <c r="D246" t="str">
        <f t="shared" si="14"/>
        <v>YDT0RD</v>
      </c>
      <c r="E246">
        <v>141319</v>
      </c>
      <c r="F246" t="s">
        <v>77</v>
      </c>
      <c r="G246" t="s">
        <v>214</v>
      </c>
      <c r="H246" t="s">
        <v>211</v>
      </c>
      <c r="I246" t="s">
        <v>37</v>
      </c>
      <c r="J246" t="str">
        <f t="shared" si="15"/>
        <v>YDT0RegularD</v>
      </c>
      <c r="L246" t="str">
        <f t="shared" si="16"/>
        <v>YDT0RegularD</v>
      </c>
      <c r="M246" t="b">
        <f t="shared" si="17"/>
        <v>1</v>
      </c>
    </row>
    <row r="247" spans="4:13" x14ac:dyDescent="0.25">
      <c r="D247" t="str">
        <f t="shared" si="14"/>
        <v>YDT0RG</v>
      </c>
      <c r="E247">
        <v>141318</v>
      </c>
      <c r="F247" t="s">
        <v>77</v>
      </c>
      <c r="G247" t="s">
        <v>215</v>
      </c>
      <c r="H247" t="s">
        <v>213</v>
      </c>
      <c r="I247" t="s">
        <v>37</v>
      </c>
      <c r="J247" t="str">
        <f t="shared" si="15"/>
        <v>YDT0RegularG</v>
      </c>
      <c r="L247" t="str">
        <f t="shared" si="16"/>
        <v>YDT0RegularG</v>
      </c>
      <c r="M247" t="b">
        <f t="shared" si="17"/>
        <v>1</v>
      </c>
    </row>
    <row r="248" spans="4:13" x14ac:dyDescent="0.25">
      <c r="D248" t="str">
        <f t="shared" si="14"/>
        <v>YDT0RQD</v>
      </c>
      <c r="E248">
        <v>141322</v>
      </c>
      <c r="F248" t="s">
        <v>77</v>
      </c>
      <c r="G248" t="s">
        <v>221</v>
      </c>
      <c r="H248" t="s">
        <v>35</v>
      </c>
      <c r="I248" t="s">
        <v>37</v>
      </c>
      <c r="J248" t="str">
        <f t="shared" si="15"/>
        <v>YDT0RegularQD</v>
      </c>
      <c r="L248" t="str">
        <f t="shared" si="16"/>
        <v>YDT0RegularQD</v>
      </c>
      <c r="M248" t="b">
        <f t="shared" si="17"/>
        <v>1</v>
      </c>
    </row>
    <row r="249" spans="4:13" x14ac:dyDescent="0.25">
      <c r="D249" t="str">
        <f t="shared" si="14"/>
        <v>YDT1DDV</v>
      </c>
      <c r="E249">
        <v>141878</v>
      </c>
      <c r="F249" t="s">
        <v>78</v>
      </c>
      <c r="G249" t="s">
        <v>210</v>
      </c>
      <c r="H249" t="s">
        <v>211</v>
      </c>
      <c r="I249" t="s">
        <v>39</v>
      </c>
      <c r="J249" t="str">
        <f t="shared" si="15"/>
        <v>YDT1DirectD</v>
      </c>
      <c r="L249" t="str">
        <f t="shared" si="16"/>
        <v>YDT1DirectD</v>
      </c>
      <c r="M249" t="b">
        <f t="shared" si="17"/>
        <v>1</v>
      </c>
    </row>
    <row r="250" spans="4:13" x14ac:dyDescent="0.25">
      <c r="D250" t="str">
        <f t="shared" si="14"/>
        <v>YDT1DGR</v>
      </c>
      <c r="E250">
        <v>141877</v>
      </c>
      <c r="F250" t="s">
        <v>78</v>
      </c>
      <c r="G250" t="s">
        <v>212</v>
      </c>
      <c r="H250" t="s">
        <v>213</v>
      </c>
      <c r="I250" t="s">
        <v>39</v>
      </c>
      <c r="J250" t="str">
        <f t="shared" si="15"/>
        <v>YDT1DirectG</v>
      </c>
      <c r="L250" t="str">
        <f t="shared" si="16"/>
        <v>YDT1DirectG</v>
      </c>
      <c r="M250" t="b">
        <f t="shared" si="17"/>
        <v>1</v>
      </c>
    </row>
    <row r="251" spans="4:13" x14ac:dyDescent="0.25">
      <c r="D251" t="str">
        <f t="shared" si="14"/>
        <v>YDT1RD</v>
      </c>
      <c r="E251">
        <v>141876</v>
      </c>
      <c r="F251" t="s">
        <v>78</v>
      </c>
      <c r="G251" t="s">
        <v>214</v>
      </c>
      <c r="H251" t="s">
        <v>211</v>
      </c>
      <c r="I251" t="s">
        <v>37</v>
      </c>
      <c r="J251" t="str">
        <f t="shared" si="15"/>
        <v>YDT1RegularD</v>
      </c>
      <c r="L251" t="str">
        <f t="shared" si="16"/>
        <v>YDT1RegularD</v>
      </c>
      <c r="M251" t="b">
        <f t="shared" si="17"/>
        <v>1</v>
      </c>
    </row>
    <row r="252" spans="4:13" x14ac:dyDescent="0.25">
      <c r="D252" t="str">
        <f t="shared" si="14"/>
        <v>YDT1RG</v>
      </c>
      <c r="E252">
        <v>141875</v>
      </c>
      <c r="F252" t="s">
        <v>78</v>
      </c>
      <c r="G252" t="s">
        <v>215</v>
      </c>
      <c r="H252" t="s">
        <v>213</v>
      </c>
      <c r="I252" t="s">
        <v>37</v>
      </c>
      <c r="J252" t="str">
        <f t="shared" si="15"/>
        <v>YDT1RegularG</v>
      </c>
      <c r="L252" t="str">
        <f t="shared" si="16"/>
        <v>YDT1RegularG</v>
      </c>
      <c r="M252" t="b">
        <f t="shared" si="17"/>
        <v>1</v>
      </c>
    </row>
    <row r="253" spans="4:13" x14ac:dyDescent="0.25">
      <c r="D253" t="str">
        <f t="shared" si="14"/>
        <v>YDT2DDV</v>
      </c>
      <c r="E253">
        <v>141972</v>
      </c>
      <c r="F253" t="s">
        <v>79</v>
      </c>
      <c r="G253" t="s">
        <v>210</v>
      </c>
      <c r="H253" t="s">
        <v>211</v>
      </c>
      <c r="I253" t="s">
        <v>39</v>
      </c>
      <c r="J253" t="str">
        <f t="shared" si="15"/>
        <v>YDT2DirectD</v>
      </c>
      <c r="L253" t="str">
        <f t="shared" si="16"/>
        <v>YDT2DirectD</v>
      </c>
      <c r="M253" t="b">
        <f t="shared" si="17"/>
        <v>1</v>
      </c>
    </row>
    <row r="254" spans="4:13" x14ac:dyDescent="0.25">
      <c r="D254" t="str">
        <f t="shared" si="14"/>
        <v>YDT2DGR</v>
      </c>
      <c r="E254">
        <v>141971</v>
      </c>
      <c r="F254" t="s">
        <v>79</v>
      </c>
      <c r="G254" t="s">
        <v>212</v>
      </c>
      <c r="H254" t="s">
        <v>213</v>
      </c>
      <c r="I254" t="s">
        <v>39</v>
      </c>
      <c r="J254" t="str">
        <f t="shared" si="15"/>
        <v>YDT2DirectG</v>
      </c>
      <c r="L254" t="str">
        <f t="shared" si="16"/>
        <v>YDT2DirectG</v>
      </c>
      <c r="M254" t="b">
        <f t="shared" si="17"/>
        <v>1</v>
      </c>
    </row>
    <row r="255" spans="4:13" x14ac:dyDescent="0.25">
      <c r="D255" t="str">
        <f t="shared" si="14"/>
        <v>YDT2RD</v>
      </c>
      <c r="E255">
        <v>141970</v>
      </c>
      <c r="F255" t="s">
        <v>79</v>
      </c>
      <c r="G255" t="s">
        <v>214</v>
      </c>
      <c r="H255" t="s">
        <v>211</v>
      </c>
      <c r="I255" t="s">
        <v>37</v>
      </c>
      <c r="J255" t="str">
        <f t="shared" si="15"/>
        <v>YDT2RegularD</v>
      </c>
      <c r="L255" t="str">
        <f t="shared" si="16"/>
        <v>YDT2RegularD</v>
      </c>
      <c r="M255" t="b">
        <f t="shared" si="17"/>
        <v>1</v>
      </c>
    </row>
    <row r="256" spans="4:13" x14ac:dyDescent="0.25">
      <c r="D256" t="str">
        <f t="shared" si="14"/>
        <v>YDT2RG</v>
      </c>
      <c r="E256">
        <v>141969</v>
      </c>
      <c r="F256" t="s">
        <v>79</v>
      </c>
      <c r="G256" t="s">
        <v>215</v>
      </c>
      <c r="H256" t="s">
        <v>213</v>
      </c>
      <c r="I256" t="s">
        <v>37</v>
      </c>
      <c r="J256" t="str">
        <f t="shared" si="15"/>
        <v>YDT2RegularG</v>
      </c>
      <c r="L256" t="str">
        <f t="shared" si="16"/>
        <v>YDT2RegularG</v>
      </c>
      <c r="M256" t="b">
        <f t="shared" si="17"/>
        <v>1</v>
      </c>
    </row>
    <row r="257" spans="4:13" x14ac:dyDescent="0.25">
      <c r="D257" t="str">
        <f t="shared" si="14"/>
        <v>YDT3DDV</v>
      </c>
      <c r="E257">
        <v>142165</v>
      </c>
      <c r="F257" t="s">
        <v>80</v>
      </c>
      <c r="G257" t="s">
        <v>210</v>
      </c>
      <c r="H257" t="s">
        <v>211</v>
      </c>
      <c r="I257" t="s">
        <v>39</v>
      </c>
      <c r="J257" t="str">
        <f t="shared" si="15"/>
        <v>YDT3DirectD</v>
      </c>
      <c r="L257" t="str">
        <f t="shared" si="16"/>
        <v>YDT3DirectD</v>
      </c>
      <c r="M257" t="b">
        <f t="shared" si="17"/>
        <v>1</v>
      </c>
    </row>
    <row r="258" spans="4:13" x14ac:dyDescent="0.25">
      <c r="D258" t="str">
        <f t="shared" si="14"/>
        <v>YDT3DGR</v>
      </c>
      <c r="E258">
        <v>142164</v>
      </c>
      <c r="F258" t="s">
        <v>80</v>
      </c>
      <c r="G258" t="s">
        <v>212</v>
      </c>
      <c r="H258" t="s">
        <v>213</v>
      </c>
      <c r="I258" t="s">
        <v>39</v>
      </c>
      <c r="J258" t="str">
        <f t="shared" si="15"/>
        <v>YDT3DirectG</v>
      </c>
      <c r="L258" t="str">
        <f t="shared" si="16"/>
        <v>YDT3DirectG</v>
      </c>
      <c r="M258" t="b">
        <f t="shared" si="17"/>
        <v>1</v>
      </c>
    </row>
    <row r="259" spans="4:13" x14ac:dyDescent="0.25">
      <c r="D259" t="str">
        <f t="shared" ref="D259:D322" si="18">+F259&amp;G259</f>
        <v>YDT3DQD</v>
      </c>
      <c r="E259">
        <v>142166</v>
      </c>
      <c r="F259" t="s">
        <v>80</v>
      </c>
      <c r="G259" t="s">
        <v>220</v>
      </c>
      <c r="H259" t="s">
        <v>35</v>
      </c>
      <c r="I259" t="s">
        <v>39</v>
      </c>
      <c r="J259" t="str">
        <f t="shared" ref="J259:J322" si="19">+F259&amp;I259&amp;H259</f>
        <v>YDT3DirectQD</v>
      </c>
      <c r="L259" t="str">
        <f t="shared" si="16"/>
        <v>YDT3DirectQD</v>
      </c>
      <c r="M259" t="b">
        <f t="shared" si="17"/>
        <v>1</v>
      </c>
    </row>
    <row r="260" spans="4:13" x14ac:dyDescent="0.25">
      <c r="D260" t="str">
        <f t="shared" si="18"/>
        <v>YDT3RD</v>
      </c>
      <c r="E260">
        <v>142163</v>
      </c>
      <c r="F260" t="s">
        <v>80</v>
      </c>
      <c r="G260" t="s">
        <v>214</v>
      </c>
      <c r="H260" t="s">
        <v>211</v>
      </c>
      <c r="I260" t="s">
        <v>37</v>
      </c>
      <c r="J260" t="str">
        <f t="shared" si="19"/>
        <v>YDT3RegularD</v>
      </c>
      <c r="L260" t="str">
        <f t="shared" si="16"/>
        <v>YDT3RegularD</v>
      </c>
      <c r="M260" t="b">
        <f t="shared" si="17"/>
        <v>1</v>
      </c>
    </row>
    <row r="261" spans="4:13" x14ac:dyDescent="0.25">
      <c r="D261" t="str">
        <f t="shared" si="18"/>
        <v>YDT3RG</v>
      </c>
      <c r="E261">
        <v>142167</v>
      </c>
      <c r="F261" t="s">
        <v>80</v>
      </c>
      <c r="G261" t="s">
        <v>215</v>
      </c>
      <c r="H261" t="s">
        <v>213</v>
      </c>
      <c r="I261" t="s">
        <v>37</v>
      </c>
      <c r="J261" t="str">
        <f t="shared" si="19"/>
        <v>YDT3RegularG</v>
      </c>
      <c r="L261" t="str">
        <f t="shared" si="16"/>
        <v>YDT3RegularG</v>
      </c>
      <c r="M261" t="b">
        <f t="shared" si="17"/>
        <v>1</v>
      </c>
    </row>
    <row r="262" spans="4:13" x14ac:dyDescent="0.25">
      <c r="D262" t="str">
        <f t="shared" si="18"/>
        <v>YDT3RQD</v>
      </c>
      <c r="E262">
        <v>142168</v>
      </c>
      <c r="F262" t="s">
        <v>80</v>
      </c>
      <c r="G262" t="s">
        <v>221</v>
      </c>
      <c r="H262" t="s">
        <v>35</v>
      </c>
      <c r="I262" t="s">
        <v>37</v>
      </c>
      <c r="J262" t="str">
        <f t="shared" si="19"/>
        <v>YDT3RegularQD</v>
      </c>
      <c r="L262" t="str">
        <f t="shared" si="16"/>
        <v>YDT3RegularQD</v>
      </c>
      <c r="M262" t="b">
        <f t="shared" si="17"/>
        <v>1</v>
      </c>
    </row>
    <row r="263" spans="4:13" x14ac:dyDescent="0.25">
      <c r="D263" t="str">
        <f t="shared" si="18"/>
        <v>YDT4DDV</v>
      </c>
      <c r="E263">
        <v>142255</v>
      </c>
      <c r="F263" t="s">
        <v>81</v>
      </c>
      <c r="G263" t="s">
        <v>210</v>
      </c>
      <c r="H263" t="s">
        <v>211</v>
      </c>
      <c r="I263" t="s">
        <v>39</v>
      </c>
      <c r="J263" t="str">
        <f t="shared" si="19"/>
        <v>YDT4DirectD</v>
      </c>
      <c r="L263" t="str">
        <f t="shared" si="16"/>
        <v>YDT4DirectD</v>
      </c>
      <c r="M263" t="b">
        <f t="shared" si="17"/>
        <v>1</v>
      </c>
    </row>
    <row r="264" spans="4:13" x14ac:dyDescent="0.25">
      <c r="D264" t="str">
        <f t="shared" si="18"/>
        <v>YDT4DGR</v>
      </c>
      <c r="E264">
        <v>142254</v>
      </c>
      <c r="F264" t="s">
        <v>81</v>
      </c>
      <c r="G264" t="s">
        <v>212</v>
      </c>
      <c r="H264" t="s">
        <v>213</v>
      </c>
      <c r="I264" t="s">
        <v>39</v>
      </c>
      <c r="J264" t="str">
        <f t="shared" si="19"/>
        <v>YDT4DirectG</v>
      </c>
      <c r="L264" t="str">
        <f t="shared" si="16"/>
        <v>YDT4DirectG</v>
      </c>
      <c r="M264" t="b">
        <f t="shared" si="17"/>
        <v>1</v>
      </c>
    </row>
    <row r="265" spans="4:13" x14ac:dyDescent="0.25">
      <c r="D265" t="str">
        <f t="shared" si="18"/>
        <v>YDT4DQD</v>
      </c>
      <c r="E265">
        <v>142253</v>
      </c>
      <c r="F265" t="s">
        <v>81</v>
      </c>
      <c r="G265" t="s">
        <v>220</v>
      </c>
      <c r="H265" t="s">
        <v>35</v>
      </c>
      <c r="I265" t="s">
        <v>39</v>
      </c>
      <c r="J265" t="str">
        <f t="shared" si="19"/>
        <v>YDT4DirectQD</v>
      </c>
      <c r="L265" t="str">
        <f t="shared" si="16"/>
        <v>YDT4DirectQD</v>
      </c>
      <c r="M265" t="b">
        <f t="shared" si="17"/>
        <v>1</v>
      </c>
    </row>
    <row r="266" spans="4:13" x14ac:dyDescent="0.25">
      <c r="D266" t="str">
        <f t="shared" si="18"/>
        <v>YDT4RD</v>
      </c>
      <c r="E266">
        <v>142251</v>
      </c>
      <c r="F266" t="s">
        <v>81</v>
      </c>
      <c r="G266" t="s">
        <v>214</v>
      </c>
      <c r="H266" t="s">
        <v>211</v>
      </c>
      <c r="I266" t="s">
        <v>37</v>
      </c>
      <c r="J266" t="str">
        <f t="shared" si="19"/>
        <v>YDT4RegularD</v>
      </c>
      <c r="L266" t="str">
        <f t="shared" si="16"/>
        <v>YDT4RegularD</v>
      </c>
      <c r="M266" t="b">
        <f t="shared" si="17"/>
        <v>1</v>
      </c>
    </row>
    <row r="267" spans="4:13" x14ac:dyDescent="0.25">
      <c r="D267" t="str">
        <f t="shared" si="18"/>
        <v>YDT4RG</v>
      </c>
      <c r="E267">
        <v>142252</v>
      </c>
      <c r="F267" t="s">
        <v>81</v>
      </c>
      <c r="G267" t="s">
        <v>215</v>
      </c>
      <c r="H267" t="s">
        <v>213</v>
      </c>
      <c r="I267" t="s">
        <v>37</v>
      </c>
      <c r="J267" t="str">
        <f t="shared" si="19"/>
        <v>YDT4RegularG</v>
      </c>
      <c r="L267" t="str">
        <f t="shared" si="16"/>
        <v>YDT4RegularG</v>
      </c>
      <c r="M267" t="b">
        <f t="shared" si="17"/>
        <v>1</v>
      </c>
    </row>
    <row r="268" spans="4:13" x14ac:dyDescent="0.25">
      <c r="D268" t="str">
        <f t="shared" si="18"/>
        <v>YDT4RQD</v>
      </c>
      <c r="E268">
        <v>142250</v>
      </c>
      <c r="F268" t="s">
        <v>81</v>
      </c>
      <c r="G268" t="s">
        <v>221</v>
      </c>
      <c r="H268" t="s">
        <v>35</v>
      </c>
      <c r="I268" t="s">
        <v>37</v>
      </c>
      <c r="J268" t="str">
        <f t="shared" si="19"/>
        <v>YDT4RegularQD</v>
      </c>
      <c r="L268" t="str">
        <f t="shared" si="16"/>
        <v>YDT4RegularQD</v>
      </c>
      <c r="M268" t="b">
        <f t="shared" si="17"/>
        <v>1</v>
      </c>
    </row>
    <row r="269" spans="4:13" x14ac:dyDescent="0.25">
      <c r="D269" t="str">
        <f t="shared" si="18"/>
        <v>YDT5DDV</v>
      </c>
      <c r="E269">
        <v>142279</v>
      </c>
      <c r="F269" t="s">
        <v>82</v>
      </c>
      <c r="G269" t="s">
        <v>210</v>
      </c>
      <c r="H269" t="s">
        <v>211</v>
      </c>
      <c r="I269" t="s">
        <v>39</v>
      </c>
      <c r="J269" t="str">
        <f t="shared" si="19"/>
        <v>YDT5DirectD</v>
      </c>
      <c r="L269" t="str">
        <f t="shared" si="16"/>
        <v>YDT5DirectD</v>
      </c>
      <c r="M269" t="b">
        <f t="shared" si="17"/>
        <v>1</v>
      </c>
    </row>
    <row r="270" spans="4:13" x14ac:dyDescent="0.25">
      <c r="D270" t="str">
        <f t="shared" si="18"/>
        <v>YDT5DGR</v>
      </c>
      <c r="E270">
        <v>142283</v>
      </c>
      <c r="F270" t="s">
        <v>82</v>
      </c>
      <c r="G270" t="s">
        <v>212</v>
      </c>
      <c r="H270" t="s">
        <v>213</v>
      </c>
      <c r="I270" t="s">
        <v>39</v>
      </c>
      <c r="J270" t="str">
        <f t="shared" si="19"/>
        <v>YDT5DirectG</v>
      </c>
      <c r="L270" t="str">
        <f t="shared" si="16"/>
        <v>YDT5DirectG</v>
      </c>
      <c r="M270" t="b">
        <f t="shared" si="17"/>
        <v>1</v>
      </c>
    </row>
    <row r="271" spans="4:13" x14ac:dyDescent="0.25">
      <c r="D271" t="str">
        <f t="shared" si="18"/>
        <v>YDT5DMD</v>
      </c>
      <c r="E271">
        <v>142281</v>
      </c>
      <c r="F271" t="s">
        <v>82</v>
      </c>
      <c r="G271" t="s">
        <v>216</v>
      </c>
      <c r="H271" t="s">
        <v>58</v>
      </c>
      <c r="I271" t="s">
        <v>39</v>
      </c>
      <c r="J271" t="str">
        <f t="shared" si="19"/>
        <v>YDT5DirectMD</v>
      </c>
      <c r="L271" t="str">
        <f t="shared" si="16"/>
        <v>YDT5DirectMD</v>
      </c>
      <c r="M271" t="b">
        <f t="shared" si="17"/>
        <v>1</v>
      </c>
    </row>
    <row r="272" spans="4:13" x14ac:dyDescent="0.25">
      <c r="D272" t="str">
        <f t="shared" si="18"/>
        <v>YDT5RD</v>
      </c>
      <c r="E272">
        <v>142280</v>
      </c>
      <c r="F272" t="s">
        <v>82</v>
      </c>
      <c r="G272" t="s">
        <v>214</v>
      </c>
      <c r="H272" t="s">
        <v>211</v>
      </c>
      <c r="I272" t="s">
        <v>37</v>
      </c>
      <c r="J272" t="str">
        <f t="shared" si="19"/>
        <v>YDT5RegularD</v>
      </c>
      <c r="L272" t="str">
        <f t="shared" si="16"/>
        <v>YDT5RegularD</v>
      </c>
      <c r="M272" t="b">
        <f t="shared" si="17"/>
        <v>1</v>
      </c>
    </row>
    <row r="273" spans="4:13" x14ac:dyDescent="0.25">
      <c r="D273" t="str">
        <f t="shared" si="18"/>
        <v>YDT5RG</v>
      </c>
      <c r="E273">
        <v>142282</v>
      </c>
      <c r="F273" t="s">
        <v>82</v>
      </c>
      <c r="G273" t="s">
        <v>215</v>
      </c>
      <c r="H273" t="s">
        <v>213</v>
      </c>
      <c r="I273" t="s">
        <v>37</v>
      </c>
      <c r="J273" t="str">
        <f t="shared" si="19"/>
        <v>YDT5RegularG</v>
      </c>
      <c r="L273" t="str">
        <f t="shared" si="16"/>
        <v>YDT5RegularG</v>
      </c>
      <c r="M273" t="b">
        <f t="shared" si="17"/>
        <v>1</v>
      </c>
    </row>
    <row r="274" spans="4:13" x14ac:dyDescent="0.25">
      <c r="D274" t="str">
        <f t="shared" si="18"/>
        <v>YDT5RMD</v>
      </c>
      <c r="E274">
        <v>142278</v>
      </c>
      <c r="F274" t="s">
        <v>82</v>
      </c>
      <c r="G274" t="s">
        <v>217</v>
      </c>
      <c r="H274" t="s">
        <v>58</v>
      </c>
      <c r="I274" t="s">
        <v>37</v>
      </c>
      <c r="J274" t="str">
        <f t="shared" si="19"/>
        <v>YDT5RegularMD</v>
      </c>
      <c r="L274" t="str">
        <f t="shared" si="16"/>
        <v>YDT5RegularMD</v>
      </c>
      <c r="M274" t="b">
        <f t="shared" si="17"/>
        <v>1</v>
      </c>
    </row>
    <row r="275" spans="4:13" x14ac:dyDescent="0.25">
      <c r="D275" t="str">
        <f t="shared" si="18"/>
        <v>YDT6DDV</v>
      </c>
      <c r="E275">
        <v>142310</v>
      </c>
      <c r="F275" t="s">
        <v>83</v>
      </c>
      <c r="G275" t="s">
        <v>210</v>
      </c>
      <c r="H275" t="s">
        <v>211</v>
      </c>
      <c r="I275" t="s">
        <v>39</v>
      </c>
      <c r="J275" t="str">
        <f t="shared" si="19"/>
        <v>YDT6DirectD</v>
      </c>
      <c r="L275" t="str">
        <f t="shared" si="16"/>
        <v>YDT6DirectD</v>
      </c>
      <c r="M275" t="b">
        <f t="shared" si="17"/>
        <v>1</v>
      </c>
    </row>
    <row r="276" spans="4:13" x14ac:dyDescent="0.25">
      <c r="D276" t="str">
        <f t="shared" si="18"/>
        <v>YDT6DGR</v>
      </c>
      <c r="E276">
        <v>142309</v>
      </c>
      <c r="F276" t="s">
        <v>83</v>
      </c>
      <c r="G276" t="s">
        <v>212</v>
      </c>
      <c r="H276" t="s">
        <v>213</v>
      </c>
      <c r="I276" t="s">
        <v>39</v>
      </c>
      <c r="J276" t="str">
        <f t="shared" si="19"/>
        <v>YDT6DirectG</v>
      </c>
      <c r="L276" t="str">
        <f t="shared" si="16"/>
        <v>YDT6DirectG</v>
      </c>
      <c r="M276" t="b">
        <f t="shared" si="17"/>
        <v>1</v>
      </c>
    </row>
    <row r="277" spans="4:13" x14ac:dyDescent="0.25">
      <c r="D277" t="str">
        <f t="shared" si="18"/>
        <v>YDT6DQD</v>
      </c>
      <c r="E277">
        <v>142311</v>
      </c>
      <c r="F277" t="s">
        <v>83</v>
      </c>
      <c r="G277" t="s">
        <v>220</v>
      </c>
      <c r="H277" t="s">
        <v>35</v>
      </c>
      <c r="I277" t="s">
        <v>39</v>
      </c>
      <c r="J277" t="str">
        <f t="shared" si="19"/>
        <v>YDT6DirectQD</v>
      </c>
      <c r="L277" t="str">
        <f t="shared" si="16"/>
        <v>YDT6DirectQD</v>
      </c>
      <c r="M277" t="b">
        <f t="shared" si="17"/>
        <v>1</v>
      </c>
    </row>
    <row r="278" spans="4:13" x14ac:dyDescent="0.25">
      <c r="D278" t="str">
        <f t="shared" si="18"/>
        <v>YDT6RD</v>
      </c>
      <c r="E278">
        <v>142307</v>
      </c>
      <c r="F278" t="s">
        <v>83</v>
      </c>
      <c r="G278" t="s">
        <v>214</v>
      </c>
      <c r="H278" t="s">
        <v>211</v>
      </c>
      <c r="I278" t="s">
        <v>37</v>
      </c>
      <c r="J278" t="str">
        <f t="shared" si="19"/>
        <v>YDT6RegularD</v>
      </c>
      <c r="L278" t="str">
        <f t="shared" si="16"/>
        <v>YDT6RegularD</v>
      </c>
      <c r="M278" t="b">
        <f t="shared" si="17"/>
        <v>1</v>
      </c>
    </row>
    <row r="279" spans="4:13" x14ac:dyDescent="0.25">
      <c r="D279" t="str">
        <f t="shared" si="18"/>
        <v>YDT6RG</v>
      </c>
      <c r="E279">
        <v>142306</v>
      </c>
      <c r="F279" t="s">
        <v>83</v>
      </c>
      <c r="G279" t="s">
        <v>215</v>
      </c>
      <c r="H279" t="s">
        <v>213</v>
      </c>
      <c r="I279" t="s">
        <v>37</v>
      </c>
      <c r="J279" t="str">
        <f t="shared" si="19"/>
        <v>YDT6RegularG</v>
      </c>
      <c r="L279" t="str">
        <f t="shared" si="16"/>
        <v>YDT6RegularG</v>
      </c>
      <c r="M279" t="b">
        <f t="shared" si="17"/>
        <v>1</v>
      </c>
    </row>
    <row r="280" spans="4:13" x14ac:dyDescent="0.25">
      <c r="D280" t="str">
        <f t="shared" si="18"/>
        <v>YDT6RQD</v>
      </c>
      <c r="E280">
        <v>142308</v>
      </c>
      <c r="F280" t="s">
        <v>83</v>
      </c>
      <c r="G280" t="s">
        <v>221</v>
      </c>
      <c r="H280" t="s">
        <v>35</v>
      </c>
      <c r="I280" t="s">
        <v>37</v>
      </c>
      <c r="J280" t="str">
        <f t="shared" si="19"/>
        <v>YDT6RegularQD</v>
      </c>
      <c r="L280" t="str">
        <f t="shared" ref="L280:L343" si="20">+F280&amp;I280&amp;H280</f>
        <v>YDT6RegularQD</v>
      </c>
      <c r="M280" t="b">
        <f t="shared" ref="M280:M343" si="21">+L280=J280</f>
        <v>1</v>
      </c>
    </row>
    <row r="281" spans="4:13" x14ac:dyDescent="0.25">
      <c r="D281" t="str">
        <f t="shared" si="18"/>
        <v>YDT7DGR</v>
      </c>
      <c r="E281">
        <v>142475</v>
      </c>
      <c r="F281" t="s">
        <v>84</v>
      </c>
      <c r="G281" t="s">
        <v>212</v>
      </c>
      <c r="H281" t="s">
        <v>213</v>
      </c>
      <c r="I281" t="s">
        <v>39</v>
      </c>
      <c r="J281" t="str">
        <f t="shared" si="19"/>
        <v>YDT7DirectG</v>
      </c>
      <c r="L281" t="str">
        <f t="shared" si="20"/>
        <v>YDT7DirectG</v>
      </c>
      <c r="M281" t="b">
        <f t="shared" si="21"/>
        <v>1</v>
      </c>
    </row>
    <row r="282" spans="4:13" x14ac:dyDescent="0.25">
      <c r="D282" t="str">
        <f t="shared" si="18"/>
        <v>YDT7RD</v>
      </c>
      <c r="E282">
        <v>142472</v>
      </c>
      <c r="F282" t="s">
        <v>84</v>
      </c>
      <c r="G282" t="s">
        <v>214</v>
      </c>
      <c r="H282" t="s">
        <v>211</v>
      </c>
      <c r="I282" t="s">
        <v>37</v>
      </c>
      <c r="J282" t="str">
        <f t="shared" si="19"/>
        <v>YDT7RegularD</v>
      </c>
      <c r="L282" t="str">
        <f t="shared" si="20"/>
        <v>YDT7RegularD</v>
      </c>
      <c r="M282" t="b">
        <f t="shared" si="21"/>
        <v>1</v>
      </c>
    </row>
    <row r="283" spans="4:13" x14ac:dyDescent="0.25">
      <c r="D283" t="str">
        <f t="shared" si="18"/>
        <v>YDT7RG</v>
      </c>
      <c r="E283">
        <v>142471</v>
      </c>
      <c r="F283" t="s">
        <v>84</v>
      </c>
      <c r="G283" t="s">
        <v>215</v>
      </c>
      <c r="H283" t="s">
        <v>213</v>
      </c>
      <c r="I283" t="s">
        <v>37</v>
      </c>
      <c r="J283" t="str">
        <f t="shared" si="19"/>
        <v>YDT7RegularG</v>
      </c>
      <c r="L283" t="str">
        <f t="shared" si="20"/>
        <v>YDT7RegularG</v>
      </c>
      <c r="M283" t="b">
        <f t="shared" si="21"/>
        <v>1</v>
      </c>
    </row>
    <row r="284" spans="4:13" x14ac:dyDescent="0.25">
      <c r="D284" t="str">
        <f t="shared" si="18"/>
        <v>YDT7RQD</v>
      </c>
      <c r="E284">
        <v>142474</v>
      </c>
      <c r="F284" t="s">
        <v>84</v>
      </c>
      <c r="G284" t="s">
        <v>221</v>
      </c>
      <c r="H284" t="s">
        <v>35</v>
      </c>
      <c r="I284" t="s">
        <v>37</v>
      </c>
      <c r="J284" t="str">
        <f t="shared" si="19"/>
        <v>YDT7RegularQD</v>
      </c>
      <c r="L284" t="str">
        <f t="shared" si="20"/>
        <v>YDT7RegularQD</v>
      </c>
      <c r="M284" t="b">
        <f t="shared" si="21"/>
        <v>1</v>
      </c>
    </row>
    <row r="285" spans="4:13" x14ac:dyDescent="0.25">
      <c r="D285" t="str">
        <f t="shared" si="18"/>
        <v>YDT8DDV</v>
      </c>
      <c r="E285">
        <v>142497</v>
      </c>
      <c r="F285" t="s">
        <v>85</v>
      </c>
      <c r="G285" t="s">
        <v>210</v>
      </c>
      <c r="H285" t="s">
        <v>211</v>
      </c>
      <c r="I285" t="s">
        <v>39</v>
      </c>
      <c r="J285" t="str">
        <f t="shared" si="19"/>
        <v>YDT8DirectD</v>
      </c>
      <c r="L285" t="str">
        <f t="shared" si="20"/>
        <v>YDT8DirectD</v>
      </c>
      <c r="M285" t="b">
        <f t="shared" si="21"/>
        <v>1</v>
      </c>
    </row>
    <row r="286" spans="4:13" x14ac:dyDescent="0.25">
      <c r="D286" t="str">
        <f t="shared" si="18"/>
        <v>YDT8DGR</v>
      </c>
      <c r="E286">
        <v>142499</v>
      </c>
      <c r="F286" t="s">
        <v>85</v>
      </c>
      <c r="G286" t="s">
        <v>212</v>
      </c>
      <c r="H286" t="s">
        <v>213</v>
      </c>
      <c r="I286" t="s">
        <v>39</v>
      </c>
      <c r="J286" t="str">
        <f t="shared" si="19"/>
        <v>YDT8DirectG</v>
      </c>
      <c r="L286" t="str">
        <f t="shared" si="20"/>
        <v>YDT8DirectG</v>
      </c>
      <c r="M286" t="b">
        <f t="shared" si="21"/>
        <v>1</v>
      </c>
    </row>
    <row r="287" spans="4:13" x14ac:dyDescent="0.25">
      <c r="D287" t="str">
        <f t="shared" si="18"/>
        <v>YDT8RD</v>
      </c>
      <c r="E287">
        <v>142500</v>
      </c>
      <c r="F287" t="s">
        <v>85</v>
      </c>
      <c r="G287" t="s">
        <v>214</v>
      </c>
      <c r="H287" t="s">
        <v>211</v>
      </c>
      <c r="I287" t="s">
        <v>37</v>
      </c>
      <c r="J287" t="str">
        <f t="shared" si="19"/>
        <v>YDT8RegularD</v>
      </c>
      <c r="L287" t="str">
        <f t="shared" si="20"/>
        <v>YDT8RegularD</v>
      </c>
      <c r="M287" t="b">
        <f t="shared" si="21"/>
        <v>1</v>
      </c>
    </row>
    <row r="288" spans="4:13" x14ac:dyDescent="0.25">
      <c r="D288" t="str">
        <f t="shared" si="18"/>
        <v>YDT8RG</v>
      </c>
      <c r="E288">
        <v>142498</v>
      </c>
      <c r="F288" t="s">
        <v>85</v>
      </c>
      <c r="G288" t="s">
        <v>215</v>
      </c>
      <c r="H288" t="s">
        <v>213</v>
      </c>
      <c r="I288" t="s">
        <v>37</v>
      </c>
      <c r="J288" t="str">
        <f t="shared" si="19"/>
        <v>YDT8RegularG</v>
      </c>
      <c r="L288" t="str">
        <f t="shared" si="20"/>
        <v>YDT8RegularG</v>
      </c>
      <c r="M288" t="b">
        <f t="shared" si="21"/>
        <v>1</v>
      </c>
    </row>
    <row r="289" spans="4:13" x14ac:dyDescent="0.25">
      <c r="D289" t="str">
        <f t="shared" si="18"/>
        <v>YDT9DDV</v>
      </c>
      <c r="E289">
        <v>142506</v>
      </c>
      <c r="F289" t="s">
        <v>86</v>
      </c>
      <c r="G289" t="s">
        <v>210</v>
      </c>
      <c r="H289" t="s">
        <v>211</v>
      </c>
      <c r="I289" t="s">
        <v>39</v>
      </c>
      <c r="J289" t="str">
        <f t="shared" si="19"/>
        <v>YDT9DirectD</v>
      </c>
      <c r="L289" t="str">
        <f t="shared" si="20"/>
        <v>YDT9DirectD</v>
      </c>
      <c r="M289" t="b">
        <f t="shared" si="21"/>
        <v>1</v>
      </c>
    </row>
    <row r="290" spans="4:13" x14ac:dyDescent="0.25">
      <c r="D290" t="str">
        <f t="shared" si="18"/>
        <v>YDT9DGR</v>
      </c>
      <c r="E290">
        <v>142504</v>
      </c>
      <c r="F290" t="s">
        <v>86</v>
      </c>
      <c r="G290" t="s">
        <v>212</v>
      </c>
      <c r="H290" t="s">
        <v>213</v>
      </c>
      <c r="I290" t="s">
        <v>39</v>
      </c>
      <c r="J290" t="str">
        <f t="shared" si="19"/>
        <v>YDT9DirectG</v>
      </c>
      <c r="L290" t="str">
        <f t="shared" si="20"/>
        <v>YDT9DirectG</v>
      </c>
      <c r="M290" t="b">
        <f t="shared" si="21"/>
        <v>1</v>
      </c>
    </row>
    <row r="291" spans="4:13" x14ac:dyDescent="0.25">
      <c r="D291" t="str">
        <f t="shared" si="18"/>
        <v>YDT9DQD</v>
      </c>
      <c r="E291">
        <v>142505</v>
      </c>
      <c r="F291" t="s">
        <v>86</v>
      </c>
      <c r="G291" t="s">
        <v>220</v>
      </c>
      <c r="H291" t="s">
        <v>35</v>
      </c>
      <c r="I291" t="s">
        <v>39</v>
      </c>
      <c r="J291" t="str">
        <f t="shared" si="19"/>
        <v>YDT9DirectQD</v>
      </c>
      <c r="L291" t="str">
        <f t="shared" si="20"/>
        <v>YDT9DirectQD</v>
      </c>
      <c r="M291" t="b">
        <f t="shared" si="21"/>
        <v>1</v>
      </c>
    </row>
    <row r="292" spans="4:13" x14ac:dyDescent="0.25">
      <c r="D292" t="str">
        <f t="shared" si="18"/>
        <v>YDT9RD</v>
      </c>
      <c r="E292">
        <v>142502</v>
      </c>
      <c r="F292" t="s">
        <v>86</v>
      </c>
      <c r="G292" t="s">
        <v>214</v>
      </c>
      <c r="H292" t="s">
        <v>211</v>
      </c>
      <c r="I292" t="s">
        <v>37</v>
      </c>
      <c r="J292" t="str">
        <f t="shared" si="19"/>
        <v>YDT9RegularD</v>
      </c>
      <c r="L292" t="str">
        <f t="shared" si="20"/>
        <v>YDT9RegularD</v>
      </c>
      <c r="M292" t="b">
        <f t="shared" si="21"/>
        <v>1</v>
      </c>
    </row>
    <row r="293" spans="4:13" x14ac:dyDescent="0.25">
      <c r="D293" t="str">
        <f t="shared" si="18"/>
        <v>YDT9RG</v>
      </c>
      <c r="E293">
        <v>142501</v>
      </c>
      <c r="F293" t="s">
        <v>86</v>
      </c>
      <c r="G293" t="s">
        <v>215</v>
      </c>
      <c r="H293" t="s">
        <v>213</v>
      </c>
      <c r="I293" t="s">
        <v>37</v>
      </c>
      <c r="J293" t="str">
        <f t="shared" si="19"/>
        <v>YDT9RegularG</v>
      </c>
      <c r="L293" t="str">
        <f t="shared" si="20"/>
        <v>YDT9RegularG</v>
      </c>
      <c r="M293" t="b">
        <f t="shared" si="21"/>
        <v>1</v>
      </c>
    </row>
    <row r="294" spans="4:13" x14ac:dyDescent="0.25">
      <c r="D294" t="str">
        <f t="shared" si="18"/>
        <v>YDT9RQD</v>
      </c>
      <c r="E294">
        <v>142503</v>
      </c>
      <c r="F294" t="s">
        <v>86</v>
      </c>
      <c r="G294" t="s">
        <v>221</v>
      </c>
      <c r="H294" t="s">
        <v>35</v>
      </c>
      <c r="I294" t="s">
        <v>37</v>
      </c>
      <c r="J294" t="str">
        <f t="shared" si="19"/>
        <v>YDT9RegularQD</v>
      </c>
      <c r="L294" t="str">
        <f t="shared" si="20"/>
        <v>YDT9RegularQD</v>
      </c>
      <c r="M294" t="b">
        <f t="shared" si="21"/>
        <v>1</v>
      </c>
    </row>
    <row r="295" spans="4:13" x14ac:dyDescent="0.25">
      <c r="D295" t="str">
        <f t="shared" si="18"/>
        <v>YDU1DDV</v>
      </c>
      <c r="E295">
        <v>142589</v>
      </c>
      <c r="F295" t="s">
        <v>87</v>
      </c>
      <c r="G295" t="s">
        <v>210</v>
      </c>
      <c r="H295" s="7" t="s">
        <v>33</v>
      </c>
      <c r="I295" t="s">
        <v>39</v>
      </c>
      <c r="J295" t="str">
        <f t="shared" si="19"/>
        <v>YDU1DirectDD</v>
      </c>
      <c r="L295" t="str">
        <f t="shared" si="20"/>
        <v>YDU1DirectDD</v>
      </c>
      <c r="M295" t="b">
        <f t="shared" si="21"/>
        <v>1</v>
      </c>
    </row>
    <row r="296" spans="4:13" x14ac:dyDescent="0.25">
      <c r="D296" t="str">
        <f t="shared" si="18"/>
        <v>YDU2DDV</v>
      </c>
      <c r="E296">
        <v>142598</v>
      </c>
      <c r="F296" t="s">
        <v>233</v>
      </c>
      <c r="G296" t="s">
        <v>210</v>
      </c>
      <c r="H296" t="s">
        <v>211</v>
      </c>
      <c r="I296" t="s">
        <v>39</v>
      </c>
      <c r="J296" t="str">
        <f t="shared" si="19"/>
        <v>YDU2DirectD</v>
      </c>
      <c r="L296" t="str">
        <f t="shared" si="20"/>
        <v>YDU2DirectD</v>
      </c>
      <c r="M296" t="b">
        <f t="shared" si="21"/>
        <v>1</v>
      </c>
    </row>
    <row r="297" spans="4:13" x14ac:dyDescent="0.25">
      <c r="D297" t="str">
        <f t="shared" si="18"/>
        <v>YDU2DGR</v>
      </c>
      <c r="E297">
        <v>142595</v>
      </c>
      <c r="F297" t="s">
        <v>233</v>
      </c>
      <c r="G297" t="s">
        <v>212</v>
      </c>
      <c r="H297" t="s">
        <v>213</v>
      </c>
      <c r="I297" t="s">
        <v>39</v>
      </c>
      <c r="J297" t="str">
        <f t="shared" si="19"/>
        <v>YDU2DirectG</v>
      </c>
      <c r="L297" t="str">
        <f t="shared" si="20"/>
        <v>YDU2DirectG</v>
      </c>
      <c r="M297" t="b">
        <f t="shared" si="21"/>
        <v>1</v>
      </c>
    </row>
    <row r="298" spans="4:13" x14ac:dyDescent="0.25">
      <c r="D298" t="str">
        <f t="shared" si="18"/>
        <v>YDU2DQD</v>
      </c>
      <c r="E298">
        <v>142596</v>
      </c>
      <c r="F298" t="s">
        <v>233</v>
      </c>
      <c r="G298" t="s">
        <v>220</v>
      </c>
      <c r="H298" t="s">
        <v>35</v>
      </c>
      <c r="I298" t="s">
        <v>39</v>
      </c>
      <c r="J298" t="str">
        <f t="shared" si="19"/>
        <v>YDU2DirectQD</v>
      </c>
      <c r="L298" t="str">
        <f t="shared" si="20"/>
        <v>YDU2DirectQD</v>
      </c>
      <c r="M298" t="b">
        <f t="shared" si="21"/>
        <v>1</v>
      </c>
    </row>
    <row r="299" spans="4:13" x14ac:dyDescent="0.25">
      <c r="D299" t="str">
        <f t="shared" si="18"/>
        <v>YDU2RD</v>
      </c>
      <c r="E299">
        <v>142594</v>
      </c>
      <c r="F299" t="s">
        <v>233</v>
      </c>
      <c r="G299" t="s">
        <v>214</v>
      </c>
      <c r="H299" t="s">
        <v>211</v>
      </c>
      <c r="I299" t="s">
        <v>37</v>
      </c>
      <c r="J299" t="str">
        <f t="shared" si="19"/>
        <v>YDU2RegularD</v>
      </c>
      <c r="L299" t="str">
        <f t="shared" si="20"/>
        <v>YDU2RegularD</v>
      </c>
      <c r="M299" t="b">
        <f t="shared" si="21"/>
        <v>1</v>
      </c>
    </row>
    <row r="300" spans="4:13" x14ac:dyDescent="0.25">
      <c r="D300" t="str">
        <f t="shared" si="18"/>
        <v>YDU2RG</v>
      </c>
      <c r="E300">
        <v>142597</v>
      </c>
      <c r="F300" t="s">
        <v>233</v>
      </c>
      <c r="G300" t="s">
        <v>215</v>
      </c>
      <c r="H300" t="s">
        <v>213</v>
      </c>
      <c r="I300" t="s">
        <v>37</v>
      </c>
      <c r="J300" t="str">
        <f t="shared" si="19"/>
        <v>YDU2RegularG</v>
      </c>
      <c r="L300" t="str">
        <f t="shared" si="20"/>
        <v>YDU2RegularG</v>
      </c>
      <c r="M300" t="b">
        <f t="shared" si="21"/>
        <v>1</v>
      </c>
    </row>
    <row r="301" spans="4:13" x14ac:dyDescent="0.25">
      <c r="D301" t="str">
        <f t="shared" si="18"/>
        <v>YDU2RQD</v>
      </c>
      <c r="E301">
        <v>142599</v>
      </c>
      <c r="F301" t="s">
        <v>233</v>
      </c>
      <c r="G301" t="s">
        <v>221</v>
      </c>
      <c r="H301" t="s">
        <v>35</v>
      </c>
      <c r="I301" t="s">
        <v>37</v>
      </c>
      <c r="J301" t="str">
        <f t="shared" si="19"/>
        <v>YDU2RegularQD</v>
      </c>
      <c r="L301" t="str">
        <f t="shared" si="20"/>
        <v>YDU2RegularQD</v>
      </c>
      <c r="M301" t="b">
        <f t="shared" si="21"/>
        <v>1</v>
      </c>
    </row>
    <row r="302" spans="4:13" x14ac:dyDescent="0.25">
      <c r="D302" t="str">
        <f t="shared" si="18"/>
        <v>YDU3DDV</v>
      </c>
      <c r="E302">
        <v>142786</v>
      </c>
      <c r="F302" t="s">
        <v>88</v>
      </c>
      <c r="G302" t="s">
        <v>210</v>
      </c>
      <c r="H302" t="s">
        <v>211</v>
      </c>
      <c r="I302" t="s">
        <v>39</v>
      </c>
      <c r="J302" t="str">
        <f t="shared" si="19"/>
        <v>YDU3DirectD</v>
      </c>
      <c r="L302" t="str">
        <f t="shared" si="20"/>
        <v>YDU3DirectD</v>
      </c>
      <c r="M302" t="b">
        <f t="shared" si="21"/>
        <v>1</v>
      </c>
    </row>
    <row r="303" spans="4:13" x14ac:dyDescent="0.25">
      <c r="D303" t="str">
        <f t="shared" si="18"/>
        <v>YDU3DGR</v>
      </c>
      <c r="E303">
        <v>142788</v>
      </c>
      <c r="F303" t="s">
        <v>88</v>
      </c>
      <c r="G303" t="s">
        <v>212</v>
      </c>
      <c r="H303" t="s">
        <v>213</v>
      </c>
      <c r="I303" t="s">
        <v>39</v>
      </c>
      <c r="J303" t="str">
        <f t="shared" si="19"/>
        <v>YDU3DirectG</v>
      </c>
      <c r="L303" t="str">
        <f t="shared" si="20"/>
        <v>YDU3DirectG</v>
      </c>
      <c r="M303" t="b">
        <f t="shared" si="21"/>
        <v>1</v>
      </c>
    </row>
    <row r="304" spans="4:13" x14ac:dyDescent="0.25">
      <c r="D304" t="str">
        <f t="shared" si="18"/>
        <v>YDU3RD</v>
      </c>
      <c r="E304">
        <v>142785</v>
      </c>
      <c r="F304" t="s">
        <v>88</v>
      </c>
      <c r="G304" t="s">
        <v>214</v>
      </c>
      <c r="H304" t="s">
        <v>211</v>
      </c>
      <c r="I304" t="s">
        <v>37</v>
      </c>
      <c r="J304" t="str">
        <f t="shared" si="19"/>
        <v>YDU3RegularD</v>
      </c>
      <c r="L304" t="str">
        <f t="shared" si="20"/>
        <v>YDU3RegularD</v>
      </c>
      <c r="M304" t="b">
        <f t="shared" si="21"/>
        <v>1</v>
      </c>
    </row>
    <row r="305" spans="4:13" x14ac:dyDescent="0.25">
      <c r="D305" t="str">
        <f t="shared" si="18"/>
        <v>YDU3RG</v>
      </c>
      <c r="E305">
        <v>142783</v>
      </c>
      <c r="F305" t="s">
        <v>88</v>
      </c>
      <c r="G305" t="s">
        <v>215</v>
      </c>
      <c r="H305" t="s">
        <v>213</v>
      </c>
      <c r="I305" t="s">
        <v>37</v>
      </c>
      <c r="J305" t="str">
        <f t="shared" si="19"/>
        <v>YDU3RegularG</v>
      </c>
      <c r="L305" t="str">
        <f t="shared" si="20"/>
        <v>YDU3RegularG</v>
      </c>
      <c r="M305" t="b">
        <f t="shared" si="21"/>
        <v>1</v>
      </c>
    </row>
    <row r="306" spans="4:13" x14ac:dyDescent="0.25">
      <c r="D306" t="str">
        <f t="shared" si="18"/>
        <v>YDU3RQD</v>
      </c>
      <c r="E306">
        <v>142784</v>
      </c>
      <c r="F306" t="s">
        <v>88</v>
      </c>
      <c r="G306" t="s">
        <v>221</v>
      </c>
      <c r="H306" t="s">
        <v>35</v>
      </c>
      <c r="I306" t="s">
        <v>37</v>
      </c>
      <c r="J306" t="str">
        <f t="shared" si="19"/>
        <v>YDU3RegularQD</v>
      </c>
      <c r="L306" t="str">
        <f t="shared" si="20"/>
        <v>YDU3RegularQD</v>
      </c>
      <c r="M306" t="b">
        <f t="shared" si="21"/>
        <v>1</v>
      </c>
    </row>
    <row r="307" spans="4:13" x14ac:dyDescent="0.25">
      <c r="D307" t="str">
        <f t="shared" si="18"/>
        <v>YDU4DGR</v>
      </c>
      <c r="E307">
        <v>142837</v>
      </c>
      <c r="F307" t="s">
        <v>89</v>
      </c>
      <c r="G307" t="s">
        <v>212</v>
      </c>
      <c r="H307" t="s">
        <v>213</v>
      </c>
      <c r="I307" t="s">
        <v>39</v>
      </c>
      <c r="J307" t="str">
        <f t="shared" si="19"/>
        <v>YDU4DirectG</v>
      </c>
      <c r="L307" t="str">
        <f t="shared" si="20"/>
        <v>YDU4DirectG</v>
      </c>
      <c r="M307" t="b">
        <f t="shared" si="21"/>
        <v>1</v>
      </c>
    </row>
    <row r="308" spans="4:13" x14ac:dyDescent="0.25">
      <c r="D308" t="str">
        <f t="shared" si="18"/>
        <v>YDU4DQD</v>
      </c>
      <c r="E308">
        <v>142839</v>
      </c>
      <c r="F308" t="s">
        <v>89</v>
      </c>
      <c r="G308" t="s">
        <v>220</v>
      </c>
      <c r="H308" t="s">
        <v>35</v>
      </c>
      <c r="I308" t="s">
        <v>39</v>
      </c>
      <c r="J308" t="str">
        <f t="shared" si="19"/>
        <v>YDU4DirectQD</v>
      </c>
      <c r="L308" t="str">
        <f t="shared" si="20"/>
        <v>YDU4DirectQD</v>
      </c>
      <c r="M308" t="b">
        <f t="shared" si="21"/>
        <v>1</v>
      </c>
    </row>
    <row r="309" spans="4:13" x14ac:dyDescent="0.25">
      <c r="D309" t="str">
        <f t="shared" si="18"/>
        <v>YDU4RD</v>
      </c>
      <c r="E309">
        <v>142835</v>
      </c>
      <c r="F309" t="s">
        <v>89</v>
      </c>
      <c r="G309" t="s">
        <v>214</v>
      </c>
      <c r="H309" t="s">
        <v>211</v>
      </c>
      <c r="I309" t="s">
        <v>37</v>
      </c>
      <c r="J309" t="str">
        <f t="shared" si="19"/>
        <v>YDU4RegularD</v>
      </c>
      <c r="L309" t="str">
        <f t="shared" si="20"/>
        <v>YDU4RegularD</v>
      </c>
      <c r="M309" t="b">
        <f t="shared" si="21"/>
        <v>1</v>
      </c>
    </row>
    <row r="310" spans="4:13" x14ac:dyDescent="0.25">
      <c r="D310" t="str">
        <f t="shared" si="18"/>
        <v>YDU4RG</v>
      </c>
      <c r="E310">
        <v>142834</v>
      </c>
      <c r="F310" t="s">
        <v>89</v>
      </c>
      <c r="G310" t="s">
        <v>215</v>
      </c>
      <c r="H310" t="s">
        <v>213</v>
      </c>
      <c r="I310" t="s">
        <v>37</v>
      </c>
      <c r="J310" t="str">
        <f t="shared" si="19"/>
        <v>YDU4RegularG</v>
      </c>
      <c r="L310" t="str">
        <f t="shared" si="20"/>
        <v>YDU4RegularG</v>
      </c>
      <c r="M310" t="b">
        <f t="shared" si="21"/>
        <v>1</v>
      </c>
    </row>
    <row r="311" spans="4:13" x14ac:dyDescent="0.25">
      <c r="D311" t="str">
        <f t="shared" si="18"/>
        <v>YDU4RQD</v>
      </c>
      <c r="E311">
        <v>142836</v>
      </c>
      <c r="F311" t="s">
        <v>89</v>
      </c>
      <c r="G311" t="s">
        <v>221</v>
      </c>
      <c r="H311" t="s">
        <v>35</v>
      </c>
      <c r="I311" t="s">
        <v>37</v>
      </c>
      <c r="J311" t="str">
        <f t="shared" si="19"/>
        <v>YDU4RegularQD</v>
      </c>
      <c r="L311" t="str">
        <f t="shared" si="20"/>
        <v>YDU4RegularQD</v>
      </c>
      <c r="M311" t="b">
        <f t="shared" si="21"/>
        <v>1</v>
      </c>
    </row>
    <row r="312" spans="4:13" x14ac:dyDescent="0.25">
      <c r="D312" t="str">
        <f t="shared" si="18"/>
        <v>YDU6DGR</v>
      </c>
      <c r="E312">
        <v>142939</v>
      </c>
      <c r="F312" t="s">
        <v>90</v>
      </c>
      <c r="G312" t="s">
        <v>212</v>
      </c>
      <c r="H312" t="s">
        <v>213</v>
      </c>
      <c r="I312" t="s">
        <v>39</v>
      </c>
      <c r="J312" t="str">
        <f t="shared" si="19"/>
        <v>YDU6DirectG</v>
      </c>
      <c r="L312" t="str">
        <f t="shared" si="20"/>
        <v>YDU6DirectG</v>
      </c>
      <c r="M312" t="b">
        <f t="shared" si="21"/>
        <v>1</v>
      </c>
    </row>
    <row r="313" spans="4:13" x14ac:dyDescent="0.25">
      <c r="D313" t="str">
        <f t="shared" si="18"/>
        <v>YDU6DQD</v>
      </c>
      <c r="E313">
        <v>142937</v>
      </c>
      <c r="F313" t="s">
        <v>90</v>
      </c>
      <c r="G313" t="s">
        <v>220</v>
      </c>
      <c r="H313" t="s">
        <v>35</v>
      </c>
      <c r="I313" t="s">
        <v>39</v>
      </c>
      <c r="J313" t="str">
        <f t="shared" si="19"/>
        <v>YDU6DirectQD</v>
      </c>
      <c r="L313" t="str">
        <f t="shared" si="20"/>
        <v>YDU6DirectQD</v>
      </c>
      <c r="M313" t="b">
        <f t="shared" si="21"/>
        <v>1</v>
      </c>
    </row>
    <row r="314" spans="4:13" x14ac:dyDescent="0.25">
      <c r="D314" t="str">
        <f t="shared" si="18"/>
        <v>YDU6RD</v>
      </c>
      <c r="E314">
        <v>142935</v>
      </c>
      <c r="F314" t="s">
        <v>90</v>
      </c>
      <c r="G314" t="s">
        <v>214</v>
      </c>
      <c r="H314" t="s">
        <v>211</v>
      </c>
      <c r="I314" t="s">
        <v>37</v>
      </c>
      <c r="J314" t="str">
        <f t="shared" si="19"/>
        <v>YDU6RegularD</v>
      </c>
      <c r="L314" t="str">
        <f t="shared" si="20"/>
        <v>YDU6RegularD</v>
      </c>
      <c r="M314" t="b">
        <f t="shared" si="21"/>
        <v>1</v>
      </c>
    </row>
    <row r="315" spans="4:13" x14ac:dyDescent="0.25">
      <c r="D315" t="str">
        <f t="shared" si="18"/>
        <v>YDU6RG</v>
      </c>
      <c r="E315">
        <v>142938</v>
      </c>
      <c r="F315" t="s">
        <v>90</v>
      </c>
      <c r="G315" t="s">
        <v>215</v>
      </c>
      <c r="H315" t="s">
        <v>213</v>
      </c>
      <c r="I315" t="s">
        <v>37</v>
      </c>
      <c r="J315" t="str">
        <f t="shared" si="19"/>
        <v>YDU6RegularG</v>
      </c>
      <c r="L315" t="str">
        <f t="shared" si="20"/>
        <v>YDU6RegularG</v>
      </c>
      <c r="M315" t="b">
        <f t="shared" si="21"/>
        <v>1</v>
      </c>
    </row>
    <row r="316" spans="4:13" x14ac:dyDescent="0.25">
      <c r="D316" t="str">
        <f t="shared" si="18"/>
        <v>YDU6RQD</v>
      </c>
      <c r="E316">
        <v>142936</v>
      </c>
      <c r="F316" t="s">
        <v>90</v>
      </c>
      <c r="G316" t="s">
        <v>221</v>
      </c>
      <c r="H316" t="s">
        <v>35</v>
      </c>
      <c r="I316" t="s">
        <v>37</v>
      </c>
      <c r="J316" t="str">
        <f t="shared" si="19"/>
        <v>YDU6RegularQD</v>
      </c>
      <c r="L316" t="str">
        <f t="shared" si="20"/>
        <v>YDU6RegularQD</v>
      </c>
      <c r="M316" t="b">
        <f t="shared" si="21"/>
        <v>1</v>
      </c>
    </row>
    <row r="317" spans="4:13" x14ac:dyDescent="0.25">
      <c r="D317" t="str">
        <f t="shared" si="18"/>
        <v>YDU7DDV</v>
      </c>
      <c r="E317">
        <v>143038</v>
      </c>
      <c r="F317" t="s">
        <v>91</v>
      </c>
      <c r="G317" t="s">
        <v>210</v>
      </c>
      <c r="H317" t="s">
        <v>211</v>
      </c>
      <c r="I317" t="s">
        <v>39</v>
      </c>
      <c r="J317" t="str">
        <f t="shared" si="19"/>
        <v>YDU7DirectD</v>
      </c>
      <c r="L317" t="str">
        <f t="shared" si="20"/>
        <v>YDU7DirectD</v>
      </c>
      <c r="M317" t="b">
        <f t="shared" si="21"/>
        <v>1</v>
      </c>
    </row>
    <row r="318" spans="4:13" x14ac:dyDescent="0.25">
      <c r="D318" t="str">
        <f t="shared" si="18"/>
        <v>YDU7DGR</v>
      </c>
      <c r="E318">
        <v>143037</v>
      </c>
      <c r="F318" t="s">
        <v>91</v>
      </c>
      <c r="G318" t="s">
        <v>212</v>
      </c>
      <c r="H318" t="s">
        <v>213</v>
      </c>
      <c r="I318" t="s">
        <v>39</v>
      </c>
      <c r="J318" t="str">
        <f t="shared" si="19"/>
        <v>YDU7DirectG</v>
      </c>
      <c r="L318" t="str">
        <f t="shared" si="20"/>
        <v>YDU7DirectG</v>
      </c>
      <c r="M318" t="b">
        <f t="shared" si="21"/>
        <v>1</v>
      </c>
    </row>
    <row r="319" spans="4:13" x14ac:dyDescent="0.25">
      <c r="D319" t="str">
        <f t="shared" si="18"/>
        <v>YDU7RD</v>
      </c>
      <c r="E319">
        <v>143033</v>
      </c>
      <c r="F319" t="s">
        <v>91</v>
      </c>
      <c r="G319" t="s">
        <v>214</v>
      </c>
      <c r="H319" t="s">
        <v>211</v>
      </c>
      <c r="I319" t="s">
        <v>37</v>
      </c>
      <c r="J319" t="str">
        <f t="shared" si="19"/>
        <v>YDU7RegularD</v>
      </c>
      <c r="L319" t="str">
        <f t="shared" si="20"/>
        <v>YDU7RegularD</v>
      </c>
      <c r="M319" t="b">
        <f t="shared" si="21"/>
        <v>1</v>
      </c>
    </row>
    <row r="320" spans="4:13" x14ac:dyDescent="0.25">
      <c r="D320" t="str">
        <f t="shared" si="18"/>
        <v>YDU7RG</v>
      </c>
      <c r="E320">
        <v>143036</v>
      </c>
      <c r="F320" t="s">
        <v>91</v>
      </c>
      <c r="G320" t="s">
        <v>215</v>
      </c>
      <c r="H320" t="s">
        <v>213</v>
      </c>
      <c r="I320" t="s">
        <v>37</v>
      </c>
      <c r="J320" t="str">
        <f t="shared" si="19"/>
        <v>YDU7RegularG</v>
      </c>
      <c r="L320" t="str">
        <f t="shared" si="20"/>
        <v>YDU7RegularG</v>
      </c>
      <c r="M320" t="b">
        <f t="shared" si="21"/>
        <v>1</v>
      </c>
    </row>
    <row r="321" spans="4:13" x14ac:dyDescent="0.25">
      <c r="D321" t="str">
        <f t="shared" si="18"/>
        <v>YDU7RQD</v>
      </c>
      <c r="E321">
        <v>143034</v>
      </c>
      <c r="F321" t="s">
        <v>91</v>
      </c>
      <c r="G321" t="s">
        <v>221</v>
      </c>
      <c r="H321" t="s">
        <v>35</v>
      </c>
      <c r="I321" t="s">
        <v>37</v>
      </c>
      <c r="J321" t="str">
        <f t="shared" si="19"/>
        <v>YDU7RegularQD</v>
      </c>
      <c r="L321" t="str">
        <f t="shared" si="20"/>
        <v>YDU7RegularQD</v>
      </c>
      <c r="M321" t="b">
        <f t="shared" si="21"/>
        <v>1</v>
      </c>
    </row>
    <row r="322" spans="4:13" x14ac:dyDescent="0.25">
      <c r="D322" t="str">
        <f t="shared" si="18"/>
        <v>YDU8DDV</v>
      </c>
      <c r="E322">
        <v>143299</v>
      </c>
      <c r="F322" t="s">
        <v>234</v>
      </c>
      <c r="G322" t="s">
        <v>210</v>
      </c>
      <c r="H322" t="s">
        <v>211</v>
      </c>
      <c r="I322" t="s">
        <v>39</v>
      </c>
      <c r="J322" t="str">
        <f t="shared" si="19"/>
        <v>YDU8DirectD</v>
      </c>
      <c r="L322" t="str">
        <f t="shared" si="20"/>
        <v>YDU8DirectD</v>
      </c>
      <c r="M322" t="b">
        <f t="shared" si="21"/>
        <v>1</v>
      </c>
    </row>
    <row r="323" spans="4:13" x14ac:dyDescent="0.25">
      <c r="D323" t="str">
        <f t="shared" ref="D323:D386" si="22">+F323&amp;G323</f>
        <v>YDU8DGR</v>
      </c>
      <c r="E323">
        <v>143296</v>
      </c>
      <c r="F323" t="s">
        <v>234</v>
      </c>
      <c r="G323" t="s">
        <v>212</v>
      </c>
      <c r="H323" t="s">
        <v>213</v>
      </c>
      <c r="I323" t="s">
        <v>39</v>
      </c>
      <c r="J323" t="str">
        <f t="shared" ref="J323:J386" si="23">+F323&amp;I323&amp;H323</f>
        <v>YDU8DirectG</v>
      </c>
      <c r="L323" t="str">
        <f t="shared" si="20"/>
        <v>YDU8DirectG</v>
      </c>
      <c r="M323" t="b">
        <f t="shared" si="21"/>
        <v>1</v>
      </c>
    </row>
    <row r="324" spans="4:13" x14ac:dyDescent="0.25">
      <c r="D324" t="str">
        <f t="shared" si="22"/>
        <v>YDU8DQD</v>
      </c>
      <c r="E324">
        <v>143297</v>
      </c>
      <c r="F324" t="s">
        <v>234</v>
      </c>
      <c r="G324" t="s">
        <v>220</v>
      </c>
      <c r="H324" t="s">
        <v>35</v>
      </c>
      <c r="I324" t="s">
        <v>39</v>
      </c>
      <c r="J324" t="str">
        <f t="shared" si="23"/>
        <v>YDU8DirectQD</v>
      </c>
      <c r="L324" t="str">
        <f t="shared" si="20"/>
        <v>YDU8DirectQD</v>
      </c>
      <c r="M324" t="b">
        <f t="shared" si="21"/>
        <v>1</v>
      </c>
    </row>
    <row r="325" spans="4:13" x14ac:dyDescent="0.25">
      <c r="D325" t="str">
        <f t="shared" si="22"/>
        <v>YDU8RD</v>
      </c>
      <c r="E325">
        <v>143295</v>
      </c>
      <c r="F325" t="s">
        <v>234</v>
      </c>
      <c r="G325" t="s">
        <v>214</v>
      </c>
      <c r="H325" t="s">
        <v>211</v>
      </c>
      <c r="I325" t="s">
        <v>37</v>
      </c>
      <c r="J325" t="str">
        <f t="shared" si="23"/>
        <v>YDU8RegularD</v>
      </c>
      <c r="L325" t="str">
        <f t="shared" si="20"/>
        <v>YDU8RegularD</v>
      </c>
      <c r="M325" t="b">
        <f t="shared" si="21"/>
        <v>1</v>
      </c>
    </row>
    <row r="326" spans="4:13" x14ac:dyDescent="0.25">
      <c r="D326" t="str">
        <f t="shared" si="22"/>
        <v>YDU8RG</v>
      </c>
      <c r="E326">
        <v>143294</v>
      </c>
      <c r="F326" t="s">
        <v>234</v>
      </c>
      <c r="G326" t="s">
        <v>215</v>
      </c>
      <c r="H326" t="s">
        <v>213</v>
      </c>
      <c r="I326" t="s">
        <v>37</v>
      </c>
      <c r="J326" t="str">
        <f t="shared" si="23"/>
        <v>YDU8RegularG</v>
      </c>
      <c r="L326" t="str">
        <f t="shared" si="20"/>
        <v>YDU8RegularG</v>
      </c>
      <c r="M326" t="b">
        <f t="shared" si="21"/>
        <v>1</v>
      </c>
    </row>
    <row r="327" spans="4:13" x14ac:dyDescent="0.25">
      <c r="D327" t="str">
        <f t="shared" si="22"/>
        <v>YDU8RQD</v>
      </c>
      <c r="E327">
        <v>143298</v>
      </c>
      <c r="F327" t="s">
        <v>234</v>
      </c>
      <c r="G327" t="s">
        <v>221</v>
      </c>
      <c r="H327" t="s">
        <v>35</v>
      </c>
      <c r="I327" t="s">
        <v>37</v>
      </c>
      <c r="J327" t="str">
        <f t="shared" si="23"/>
        <v>YDU8RegularQD</v>
      </c>
      <c r="L327" t="str">
        <f t="shared" si="20"/>
        <v>YDU8RegularQD</v>
      </c>
      <c r="M327" t="b">
        <f t="shared" si="21"/>
        <v>1</v>
      </c>
    </row>
    <row r="328" spans="4:13" x14ac:dyDescent="0.25">
      <c r="D328" t="str">
        <f t="shared" si="22"/>
        <v>YDV1DDV</v>
      </c>
      <c r="E328">
        <v>143407</v>
      </c>
      <c r="F328" t="s">
        <v>156</v>
      </c>
      <c r="G328" t="s">
        <v>210</v>
      </c>
      <c r="H328" t="s">
        <v>211</v>
      </c>
      <c r="I328" t="s">
        <v>39</v>
      </c>
      <c r="J328" t="str">
        <f t="shared" si="23"/>
        <v>YDV1DirectD</v>
      </c>
      <c r="L328" t="str">
        <f t="shared" si="20"/>
        <v>YDV1DirectD</v>
      </c>
      <c r="M328" t="b">
        <f t="shared" si="21"/>
        <v>1</v>
      </c>
    </row>
    <row r="329" spans="4:13" x14ac:dyDescent="0.25">
      <c r="D329" t="str">
        <f t="shared" si="22"/>
        <v>YDV1DGR</v>
      </c>
      <c r="E329">
        <v>143406</v>
      </c>
      <c r="F329" t="s">
        <v>156</v>
      </c>
      <c r="G329" t="s">
        <v>212</v>
      </c>
      <c r="H329" t="s">
        <v>213</v>
      </c>
      <c r="I329" t="s">
        <v>39</v>
      </c>
      <c r="J329" t="str">
        <f t="shared" si="23"/>
        <v>YDV1DirectG</v>
      </c>
      <c r="L329" t="str">
        <f t="shared" si="20"/>
        <v>YDV1DirectG</v>
      </c>
      <c r="M329" t="b">
        <f t="shared" si="21"/>
        <v>1</v>
      </c>
    </row>
    <row r="330" spans="4:13" x14ac:dyDescent="0.25">
      <c r="D330" t="str">
        <f t="shared" si="22"/>
        <v>YDV1DQD</v>
      </c>
      <c r="E330">
        <v>143408</v>
      </c>
      <c r="F330" t="s">
        <v>156</v>
      </c>
      <c r="G330" t="s">
        <v>220</v>
      </c>
      <c r="H330" t="s">
        <v>35</v>
      </c>
      <c r="I330" t="s">
        <v>39</v>
      </c>
      <c r="J330" t="str">
        <f t="shared" si="23"/>
        <v>YDV1DirectQD</v>
      </c>
      <c r="L330" t="str">
        <f t="shared" si="20"/>
        <v>YDV1DirectQD</v>
      </c>
      <c r="M330" t="b">
        <f t="shared" si="21"/>
        <v>1</v>
      </c>
    </row>
    <row r="331" spans="4:13" x14ac:dyDescent="0.25">
      <c r="D331" t="str">
        <f t="shared" si="22"/>
        <v>YDV1RD</v>
      </c>
      <c r="E331">
        <v>143404</v>
      </c>
      <c r="F331" t="s">
        <v>156</v>
      </c>
      <c r="G331" t="s">
        <v>214</v>
      </c>
      <c r="H331" t="s">
        <v>211</v>
      </c>
      <c r="I331" t="s">
        <v>37</v>
      </c>
      <c r="J331" t="str">
        <f t="shared" si="23"/>
        <v>YDV1RegularD</v>
      </c>
      <c r="L331" t="str">
        <f t="shared" si="20"/>
        <v>YDV1RegularD</v>
      </c>
      <c r="M331" t="b">
        <f t="shared" si="21"/>
        <v>1</v>
      </c>
    </row>
    <row r="332" spans="4:13" x14ac:dyDescent="0.25">
      <c r="D332" t="str">
        <f t="shared" si="22"/>
        <v>YDV1RG</v>
      </c>
      <c r="E332">
        <v>143409</v>
      </c>
      <c r="F332" t="s">
        <v>156</v>
      </c>
      <c r="G332" t="s">
        <v>215</v>
      </c>
      <c r="H332" t="s">
        <v>213</v>
      </c>
      <c r="I332" t="s">
        <v>37</v>
      </c>
      <c r="J332" t="str">
        <f t="shared" si="23"/>
        <v>YDV1RegularG</v>
      </c>
      <c r="L332" t="str">
        <f t="shared" si="20"/>
        <v>YDV1RegularG</v>
      </c>
      <c r="M332" t="b">
        <f t="shared" si="21"/>
        <v>1</v>
      </c>
    </row>
    <row r="333" spans="4:13" x14ac:dyDescent="0.25">
      <c r="D333" t="str">
        <f t="shared" si="22"/>
        <v>YDV1RQD</v>
      </c>
      <c r="E333">
        <v>143405</v>
      </c>
      <c r="F333" t="s">
        <v>156</v>
      </c>
      <c r="G333" t="s">
        <v>221</v>
      </c>
      <c r="H333" t="s">
        <v>35</v>
      </c>
      <c r="I333" t="s">
        <v>37</v>
      </c>
      <c r="J333" t="str">
        <f t="shared" si="23"/>
        <v>YDV1RegularQD</v>
      </c>
      <c r="L333" t="str">
        <f t="shared" si="20"/>
        <v>YDV1RegularQD</v>
      </c>
      <c r="M333" t="b">
        <f t="shared" si="21"/>
        <v>1</v>
      </c>
    </row>
    <row r="334" spans="4:13" x14ac:dyDescent="0.25">
      <c r="D334" t="str">
        <f t="shared" si="22"/>
        <v>YDV2DDV</v>
      </c>
      <c r="E334">
        <v>143589</v>
      </c>
      <c r="F334" t="s">
        <v>235</v>
      </c>
      <c r="G334" t="s">
        <v>210</v>
      </c>
      <c r="H334" t="s">
        <v>211</v>
      </c>
      <c r="I334" t="s">
        <v>39</v>
      </c>
      <c r="J334" t="str">
        <f t="shared" si="23"/>
        <v>YDV2DirectD</v>
      </c>
      <c r="L334" t="str">
        <f t="shared" si="20"/>
        <v>YDV2DirectD</v>
      </c>
      <c r="M334" t="b">
        <f t="shared" si="21"/>
        <v>1</v>
      </c>
    </row>
    <row r="335" spans="4:13" x14ac:dyDescent="0.25">
      <c r="D335" t="str">
        <f t="shared" si="22"/>
        <v>YDV2DGR</v>
      </c>
      <c r="E335">
        <v>143591</v>
      </c>
      <c r="F335" t="s">
        <v>235</v>
      </c>
      <c r="G335" t="s">
        <v>212</v>
      </c>
      <c r="H335" t="s">
        <v>213</v>
      </c>
      <c r="I335" t="s">
        <v>39</v>
      </c>
      <c r="J335" t="str">
        <f t="shared" si="23"/>
        <v>YDV2DirectG</v>
      </c>
      <c r="L335" t="str">
        <f t="shared" si="20"/>
        <v>YDV2DirectG</v>
      </c>
      <c r="M335" t="b">
        <f t="shared" si="21"/>
        <v>1</v>
      </c>
    </row>
    <row r="336" spans="4:13" x14ac:dyDescent="0.25">
      <c r="D336" t="str">
        <f t="shared" si="22"/>
        <v>YDV2DQD</v>
      </c>
      <c r="E336">
        <v>143590</v>
      </c>
      <c r="F336" t="s">
        <v>235</v>
      </c>
      <c r="G336" t="s">
        <v>220</v>
      </c>
      <c r="H336" t="s">
        <v>35</v>
      </c>
      <c r="I336" t="s">
        <v>39</v>
      </c>
      <c r="J336" t="str">
        <f t="shared" si="23"/>
        <v>YDV2DirectQD</v>
      </c>
      <c r="L336" t="str">
        <f t="shared" si="20"/>
        <v>YDV2DirectQD</v>
      </c>
      <c r="M336" t="b">
        <f t="shared" si="21"/>
        <v>1</v>
      </c>
    </row>
    <row r="337" spans="4:13" x14ac:dyDescent="0.25">
      <c r="D337" t="str">
        <f t="shared" si="22"/>
        <v>YDV2RG</v>
      </c>
      <c r="E337">
        <v>143586</v>
      </c>
      <c r="F337" t="s">
        <v>235</v>
      </c>
      <c r="G337" t="s">
        <v>215</v>
      </c>
      <c r="H337" t="s">
        <v>213</v>
      </c>
      <c r="I337" t="s">
        <v>37</v>
      </c>
      <c r="J337" t="str">
        <f t="shared" si="23"/>
        <v>YDV2RegularG</v>
      </c>
      <c r="L337" t="str">
        <f t="shared" si="20"/>
        <v>YDV2RegularG</v>
      </c>
      <c r="M337" t="b">
        <f t="shared" si="21"/>
        <v>1</v>
      </c>
    </row>
    <row r="338" spans="4:13" x14ac:dyDescent="0.25">
      <c r="D338" t="str">
        <f t="shared" si="22"/>
        <v>YDV3DDV</v>
      </c>
      <c r="E338">
        <v>143697</v>
      </c>
      <c r="F338" t="s">
        <v>157</v>
      </c>
      <c r="G338" t="s">
        <v>210</v>
      </c>
      <c r="H338" t="s">
        <v>211</v>
      </c>
      <c r="I338" t="s">
        <v>39</v>
      </c>
      <c r="J338" t="str">
        <f t="shared" si="23"/>
        <v>YDV3DirectD</v>
      </c>
      <c r="L338" t="str">
        <f t="shared" si="20"/>
        <v>YDV3DirectD</v>
      </c>
      <c r="M338" t="b">
        <f t="shared" si="21"/>
        <v>1</v>
      </c>
    </row>
    <row r="339" spans="4:13" x14ac:dyDescent="0.25">
      <c r="D339" t="str">
        <f t="shared" si="22"/>
        <v>YDV3DGR</v>
      </c>
      <c r="E339">
        <v>143696</v>
      </c>
      <c r="F339" t="s">
        <v>157</v>
      </c>
      <c r="G339" t="s">
        <v>212</v>
      </c>
      <c r="H339" t="s">
        <v>213</v>
      </c>
      <c r="I339" t="s">
        <v>39</v>
      </c>
      <c r="J339" t="str">
        <f t="shared" si="23"/>
        <v>YDV3DirectG</v>
      </c>
      <c r="L339" t="str">
        <f t="shared" si="20"/>
        <v>YDV3DirectG</v>
      </c>
      <c r="M339" t="b">
        <f t="shared" si="21"/>
        <v>1</v>
      </c>
    </row>
    <row r="340" spans="4:13" x14ac:dyDescent="0.25">
      <c r="D340" t="str">
        <f t="shared" si="22"/>
        <v>YDV3RD</v>
      </c>
      <c r="E340">
        <v>143698</v>
      </c>
      <c r="F340" t="s">
        <v>157</v>
      </c>
      <c r="G340" t="s">
        <v>214</v>
      </c>
      <c r="H340" t="s">
        <v>211</v>
      </c>
      <c r="I340" t="s">
        <v>37</v>
      </c>
      <c r="J340" t="str">
        <f t="shared" si="23"/>
        <v>YDV3RegularD</v>
      </c>
      <c r="L340" t="str">
        <f t="shared" si="20"/>
        <v>YDV3RegularD</v>
      </c>
      <c r="M340" t="b">
        <f t="shared" si="21"/>
        <v>1</v>
      </c>
    </row>
    <row r="341" spans="4:13" x14ac:dyDescent="0.25">
      <c r="D341" t="str">
        <f t="shared" si="22"/>
        <v>YDV3RG</v>
      </c>
      <c r="E341">
        <v>143700</v>
      </c>
      <c r="F341" t="s">
        <v>157</v>
      </c>
      <c r="G341" t="s">
        <v>215</v>
      </c>
      <c r="H341" t="s">
        <v>213</v>
      </c>
      <c r="I341" t="s">
        <v>37</v>
      </c>
      <c r="J341" t="str">
        <f t="shared" si="23"/>
        <v>YDV3RegularG</v>
      </c>
      <c r="L341" t="str">
        <f t="shared" si="20"/>
        <v>YDV3RegularG</v>
      </c>
      <c r="M341" t="b">
        <f t="shared" si="21"/>
        <v>1</v>
      </c>
    </row>
    <row r="342" spans="4:13" x14ac:dyDescent="0.25">
      <c r="D342" t="str">
        <f t="shared" si="22"/>
        <v>YDV4DGR</v>
      </c>
      <c r="E342">
        <v>143854</v>
      </c>
      <c r="F342" t="s">
        <v>158</v>
      </c>
      <c r="G342" t="s">
        <v>212</v>
      </c>
      <c r="H342" t="s">
        <v>213</v>
      </c>
      <c r="I342" t="s">
        <v>39</v>
      </c>
      <c r="J342" t="str">
        <f t="shared" si="23"/>
        <v>YDV4DirectG</v>
      </c>
      <c r="L342" t="str">
        <f t="shared" si="20"/>
        <v>YDV4DirectG</v>
      </c>
      <c r="M342" t="b">
        <f t="shared" si="21"/>
        <v>1</v>
      </c>
    </row>
    <row r="343" spans="4:13" x14ac:dyDescent="0.25">
      <c r="D343" t="str">
        <f t="shared" si="22"/>
        <v>YDV4RD</v>
      </c>
      <c r="E343">
        <v>143852</v>
      </c>
      <c r="F343" t="s">
        <v>158</v>
      </c>
      <c r="G343" t="s">
        <v>214</v>
      </c>
      <c r="H343" t="s">
        <v>211</v>
      </c>
      <c r="I343" t="s">
        <v>37</v>
      </c>
      <c r="J343" t="str">
        <f t="shared" si="23"/>
        <v>YDV4RegularD</v>
      </c>
      <c r="L343" t="str">
        <f t="shared" si="20"/>
        <v>YDV4RegularD</v>
      </c>
      <c r="M343" t="b">
        <f t="shared" si="21"/>
        <v>1</v>
      </c>
    </row>
    <row r="344" spans="4:13" x14ac:dyDescent="0.25">
      <c r="D344" t="str">
        <f t="shared" si="22"/>
        <v>YDV4RG</v>
      </c>
      <c r="E344">
        <v>143851</v>
      </c>
      <c r="F344" t="s">
        <v>158</v>
      </c>
      <c r="G344" t="s">
        <v>215</v>
      </c>
      <c r="H344" t="s">
        <v>213</v>
      </c>
      <c r="I344" t="s">
        <v>37</v>
      </c>
      <c r="J344" t="str">
        <f t="shared" si="23"/>
        <v>YDV4RegularG</v>
      </c>
      <c r="L344" t="str">
        <f t="shared" ref="L344:L407" si="24">+F344&amp;I344&amp;H344</f>
        <v>YDV4RegularG</v>
      </c>
      <c r="M344" t="b">
        <f t="shared" ref="M344:M407" si="25">+L344=J344</f>
        <v>1</v>
      </c>
    </row>
    <row r="345" spans="4:13" x14ac:dyDescent="0.25">
      <c r="D345" t="str">
        <f t="shared" si="22"/>
        <v>YDV4RQD</v>
      </c>
      <c r="E345">
        <v>143853</v>
      </c>
      <c r="F345" t="s">
        <v>158</v>
      </c>
      <c r="G345" t="s">
        <v>221</v>
      </c>
      <c r="H345" t="s">
        <v>35</v>
      </c>
      <c r="I345" t="s">
        <v>37</v>
      </c>
      <c r="J345" t="str">
        <f t="shared" si="23"/>
        <v>YDV4RegularQD</v>
      </c>
      <c r="L345" t="str">
        <f t="shared" si="24"/>
        <v>YDV4RegularQD</v>
      </c>
      <c r="M345" t="b">
        <f t="shared" si="25"/>
        <v>1</v>
      </c>
    </row>
    <row r="346" spans="4:13" x14ac:dyDescent="0.25">
      <c r="D346" t="str">
        <f t="shared" si="22"/>
        <v>YDV6DGR</v>
      </c>
      <c r="E346">
        <v>143940</v>
      </c>
      <c r="F346" t="s">
        <v>159</v>
      </c>
      <c r="G346" t="s">
        <v>212</v>
      </c>
      <c r="H346" t="s">
        <v>213</v>
      </c>
      <c r="I346" t="s">
        <v>39</v>
      </c>
      <c r="J346" t="str">
        <f t="shared" si="23"/>
        <v>YDV6DirectG</v>
      </c>
      <c r="L346" t="str">
        <f t="shared" si="24"/>
        <v>YDV6DirectG</v>
      </c>
      <c r="M346" t="b">
        <f t="shared" si="25"/>
        <v>1</v>
      </c>
    </row>
    <row r="347" spans="4:13" x14ac:dyDescent="0.25">
      <c r="D347" t="str">
        <f t="shared" si="22"/>
        <v>YDV6RD</v>
      </c>
      <c r="E347">
        <v>143939</v>
      </c>
      <c r="F347" t="s">
        <v>159</v>
      </c>
      <c r="G347" t="s">
        <v>214</v>
      </c>
      <c r="H347" t="s">
        <v>211</v>
      </c>
      <c r="I347" t="s">
        <v>37</v>
      </c>
      <c r="J347" t="str">
        <f t="shared" si="23"/>
        <v>YDV6RegularD</v>
      </c>
      <c r="L347" t="str">
        <f t="shared" si="24"/>
        <v>YDV6RegularD</v>
      </c>
      <c r="M347" t="b">
        <f t="shared" si="25"/>
        <v>1</v>
      </c>
    </row>
    <row r="348" spans="4:13" x14ac:dyDescent="0.25">
      <c r="D348" t="str">
        <f t="shared" si="22"/>
        <v>YDV6RG</v>
      </c>
      <c r="E348">
        <v>143943</v>
      </c>
      <c r="F348" t="s">
        <v>159</v>
      </c>
      <c r="G348" t="s">
        <v>215</v>
      </c>
      <c r="H348" t="s">
        <v>213</v>
      </c>
      <c r="I348" t="s">
        <v>37</v>
      </c>
      <c r="J348" t="str">
        <f t="shared" si="23"/>
        <v>YDV6RegularG</v>
      </c>
      <c r="L348" t="str">
        <f t="shared" si="24"/>
        <v>YDV6RegularG</v>
      </c>
      <c r="M348" t="b">
        <f t="shared" si="25"/>
        <v>1</v>
      </c>
    </row>
    <row r="349" spans="4:13" x14ac:dyDescent="0.25">
      <c r="D349" t="str">
        <f t="shared" si="22"/>
        <v>YDV6RQD</v>
      </c>
      <c r="E349">
        <v>143944</v>
      </c>
      <c r="F349" t="s">
        <v>159</v>
      </c>
      <c r="G349" t="s">
        <v>221</v>
      </c>
      <c r="H349" t="s">
        <v>35</v>
      </c>
      <c r="I349" t="s">
        <v>37</v>
      </c>
      <c r="J349" t="str">
        <f t="shared" si="23"/>
        <v>YDV6RegularQD</v>
      </c>
      <c r="L349" t="str">
        <f t="shared" si="24"/>
        <v>YDV6RegularQD</v>
      </c>
      <c r="M349" t="b">
        <f t="shared" si="25"/>
        <v>1</v>
      </c>
    </row>
    <row r="350" spans="4:13" x14ac:dyDescent="0.25">
      <c r="D350" t="str">
        <f t="shared" si="22"/>
        <v>YDV7DDV</v>
      </c>
      <c r="E350">
        <v>144120</v>
      </c>
      <c r="F350" t="s">
        <v>160</v>
      </c>
      <c r="G350" t="s">
        <v>210</v>
      </c>
      <c r="H350" t="s">
        <v>211</v>
      </c>
      <c r="I350" t="s">
        <v>39</v>
      </c>
      <c r="J350" t="str">
        <f t="shared" si="23"/>
        <v>YDV7DirectD</v>
      </c>
      <c r="L350" t="str">
        <f t="shared" si="24"/>
        <v>YDV7DirectD</v>
      </c>
      <c r="M350" t="b">
        <f t="shared" si="25"/>
        <v>1</v>
      </c>
    </row>
    <row r="351" spans="4:13" x14ac:dyDescent="0.25">
      <c r="D351" t="str">
        <f t="shared" si="22"/>
        <v>YDV7DGR</v>
      </c>
      <c r="E351">
        <v>144119</v>
      </c>
      <c r="F351" t="s">
        <v>160</v>
      </c>
      <c r="G351" t="s">
        <v>212</v>
      </c>
      <c r="H351" t="s">
        <v>213</v>
      </c>
      <c r="I351" t="s">
        <v>39</v>
      </c>
      <c r="J351" t="str">
        <f t="shared" si="23"/>
        <v>YDV7DirectG</v>
      </c>
      <c r="L351" t="str">
        <f t="shared" si="24"/>
        <v>YDV7DirectG</v>
      </c>
      <c r="M351" t="b">
        <f t="shared" si="25"/>
        <v>1</v>
      </c>
    </row>
    <row r="352" spans="4:13" x14ac:dyDescent="0.25">
      <c r="D352" t="str">
        <f t="shared" si="22"/>
        <v>YDV7RD</v>
      </c>
      <c r="E352">
        <v>144122</v>
      </c>
      <c r="F352" t="s">
        <v>160</v>
      </c>
      <c r="G352" t="s">
        <v>214</v>
      </c>
      <c r="H352" t="s">
        <v>211</v>
      </c>
      <c r="I352" t="s">
        <v>37</v>
      </c>
      <c r="J352" t="str">
        <f t="shared" si="23"/>
        <v>YDV7RegularD</v>
      </c>
      <c r="L352" t="str">
        <f t="shared" si="24"/>
        <v>YDV7RegularD</v>
      </c>
      <c r="M352" t="b">
        <f t="shared" si="25"/>
        <v>1</v>
      </c>
    </row>
    <row r="353" spans="4:13" x14ac:dyDescent="0.25">
      <c r="D353" t="str">
        <f t="shared" si="22"/>
        <v>YDV7RG</v>
      </c>
      <c r="E353">
        <v>144124</v>
      </c>
      <c r="F353" t="s">
        <v>160</v>
      </c>
      <c r="G353" t="s">
        <v>215</v>
      </c>
      <c r="H353" t="s">
        <v>213</v>
      </c>
      <c r="I353" t="s">
        <v>37</v>
      </c>
      <c r="J353" t="str">
        <f t="shared" si="23"/>
        <v>YDV7RegularG</v>
      </c>
      <c r="L353" t="str">
        <f t="shared" si="24"/>
        <v>YDV7RegularG</v>
      </c>
      <c r="M353" t="b">
        <f t="shared" si="25"/>
        <v>1</v>
      </c>
    </row>
    <row r="354" spans="4:13" x14ac:dyDescent="0.25">
      <c r="D354" t="str">
        <f t="shared" si="22"/>
        <v>YDV7RQD</v>
      </c>
      <c r="E354">
        <v>144123</v>
      </c>
      <c r="F354" t="s">
        <v>160</v>
      </c>
      <c r="G354" t="s">
        <v>221</v>
      </c>
      <c r="H354" t="s">
        <v>35</v>
      </c>
      <c r="I354" t="s">
        <v>37</v>
      </c>
      <c r="J354" t="str">
        <f t="shared" si="23"/>
        <v>YDV7RegularQD</v>
      </c>
      <c r="L354" t="str">
        <f t="shared" si="24"/>
        <v>YDV7RegularQD</v>
      </c>
      <c r="M354" t="b">
        <f t="shared" si="25"/>
        <v>1</v>
      </c>
    </row>
    <row r="355" spans="4:13" x14ac:dyDescent="0.25">
      <c r="D355" t="str">
        <f t="shared" si="22"/>
        <v>YDV8DGR</v>
      </c>
      <c r="E355">
        <v>144215</v>
      </c>
      <c r="F355" t="s">
        <v>161</v>
      </c>
      <c r="G355" t="s">
        <v>212</v>
      </c>
      <c r="H355" t="s">
        <v>213</v>
      </c>
      <c r="I355" t="s">
        <v>39</v>
      </c>
      <c r="J355" t="str">
        <f t="shared" si="23"/>
        <v>YDV8DirectG</v>
      </c>
      <c r="L355" t="str">
        <f t="shared" si="24"/>
        <v>YDV8DirectG</v>
      </c>
      <c r="M355" t="b">
        <f t="shared" si="25"/>
        <v>1</v>
      </c>
    </row>
    <row r="356" spans="4:13" x14ac:dyDescent="0.25">
      <c r="D356" t="str">
        <f t="shared" si="22"/>
        <v>YDV8DQD</v>
      </c>
      <c r="E356">
        <v>144218</v>
      </c>
      <c r="F356" t="s">
        <v>161</v>
      </c>
      <c r="G356" t="s">
        <v>220</v>
      </c>
      <c r="H356" t="s">
        <v>35</v>
      </c>
      <c r="I356" t="s">
        <v>39</v>
      </c>
      <c r="J356" t="str">
        <f t="shared" si="23"/>
        <v>YDV8DirectQD</v>
      </c>
      <c r="L356" t="str">
        <f t="shared" si="24"/>
        <v>YDV8DirectQD</v>
      </c>
      <c r="M356" t="b">
        <f t="shared" si="25"/>
        <v>1</v>
      </c>
    </row>
    <row r="357" spans="4:13" x14ac:dyDescent="0.25">
      <c r="D357" t="str">
        <f t="shared" si="22"/>
        <v>YDV8RD</v>
      </c>
      <c r="E357">
        <v>144219</v>
      </c>
      <c r="F357" t="s">
        <v>161</v>
      </c>
      <c r="G357" t="s">
        <v>214</v>
      </c>
      <c r="H357" t="s">
        <v>211</v>
      </c>
      <c r="I357" t="s">
        <v>37</v>
      </c>
      <c r="J357" t="str">
        <f t="shared" si="23"/>
        <v>YDV8RegularD</v>
      </c>
      <c r="L357" t="str">
        <f t="shared" si="24"/>
        <v>YDV8RegularD</v>
      </c>
      <c r="M357" t="b">
        <f t="shared" si="25"/>
        <v>1</v>
      </c>
    </row>
    <row r="358" spans="4:13" x14ac:dyDescent="0.25">
      <c r="D358" t="str">
        <f t="shared" si="22"/>
        <v>YDV8RG</v>
      </c>
      <c r="E358">
        <v>144220</v>
      </c>
      <c r="F358" t="s">
        <v>161</v>
      </c>
      <c r="G358" t="s">
        <v>215</v>
      </c>
      <c r="H358" t="s">
        <v>213</v>
      </c>
      <c r="I358" t="s">
        <v>37</v>
      </c>
      <c r="J358" t="str">
        <f t="shared" si="23"/>
        <v>YDV8RegularG</v>
      </c>
      <c r="L358" t="str">
        <f t="shared" si="24"/>
        <v>YDV8RegularG</v>
      </c>
      <c r="M358" t="b">
        <f t="shared" si="25"/>
        <v>1</v>
      </c>
    </row>
    <row r="359" spans="4:13" x14ac:dyDescent="0.25">
      <c r="D359" t="str">
        <f t="shared" si="22"/>
        <v>YDV8RQD</v>
      </c>
      <c r="E359">
        <v>144217</v>
      </c>
      <c r="F359" t="s">
        <v>161</v>
      </c>
      <c r="G359" t="s">
        <v>221</v>
      </c>
      <c r="H359" t="s">
        <v>35</v>
      </c>
      <c r="I359" t="s">
        <v>37</v>
      </c>
      <c r="J359" t="str">
        <f t="shared" si="23"/>
        <v>YDV8RegularQD</v>
      </c>
      <c r="L359" t="str">
        <f t="shared" si="24"/>
        <v>YDV8RegularQD</v>
      </c>
      <c r="M359" t="b">
        <f t="shared" si="25"/>
        <v>1</v>
      </c>
    </row>
    <row r="360" spans="4:13" x14ac:dyDescent="0.25">
      <c r="D360" t="str">
        <f t="shared" si="22"/>
        <v>YDV9DDV</v>
      </c>
      <c r="E360">
        <v>144246</v>
      </c>
      <c r="F360" t="s">
        <v>162</v>
      </c>
      <c r="G360" t="s">
        <v>210</v>
      </c>
      <c r="H360" t="s">
        <v>211</v>
      </c>
      <c r="I360" t="s">
        <v>39</v>
      </c>
      <c r="J360" t="str">
        <f t="shared" si="23"/>
        <v>YDV9DirectD</v>
      </c>
      <c r="L360" t="str">
        <f t="shared" si="24"/>
        <v>YDV9DirectD</v>
      </c>
      <c r="M360" t="b">
        <f t="shared" si="25"/>
        <v>1</v>
      </c>
    </row>
    <row r="361" spans="4:13" x14ac:dyDescent="0.25">
      <c r="D361" t="str">
        <f t="shared" si="22"/>
        <v>YDV9DGR</v>
      </c>
      <c r="E361">
        <v>144243</v>
      </c>
      <c r="F361" t="s">
        <v>162</v>
      </c>
      <c r="G361" t="s">
        <v>212</v>
      </c>
      <c r="H361" t="s">
        <v>213</v>
      </c>
      <c r="I361" t="s">
        <v>39</v>
      </c>
      <c r="J361" t="str">
        <f t="shared" si="23"/>
        <v>YDV9DirectG</v>
      </c>
      <c r="L361" t="str">
        <f t="shared" si="24"/>
        <v>YDV9DirectG</v>
      </c>
      <c r="M361" t="b">
        <f t="shared" si="25"/>
        <v>1</v>
      </c>
    </row>
    <row r="362" spans="4:13" x14ac:dyDescent="0.25">
      <c r="D362" t="str">
        <f t="shared" si="22"/>
        <v>YDV9RD</v>
      </c>
      <c r="E362">
        <v>144245</v>
      </c>
      <c r="F362" t="s">
        <v>162</v>
      </c>
      <c r="G362" t="s">
        <v>214</v>
      </c>
      <c r="H362" t="s">
        <v>211</v>
      </c>
      <c r="I362" t="s">
        <v>37</v>
      </c>
      <c r="J362" t="str">
        <f t="shared" si="23"/>
        <v>YDV9RegularD</v>
      </c>
      <c r="L362" t="str">
        <f t="shared" si="24"/>
        <v>YDV9RegularD</v>
      </c>
      <c r="M362" t="b">
        <f t="shared" si="25"/>
        <v>1</v>
      </c>
    </row>
    <row r="363" spans="4:13" x14ac:dyDescent="0.25">
      <c r="D363" t="str">
        <f t="shared" si="22"/>
        <v>YDV9RG</v>
      </c>
      <c r="E363">
        <v>144241</v>
      </c>
      <c r="F363" t="s">
        <v>162</v>
      </c>
      <c r="G363" t="s">
        <v>215</v>
      </c>
      <c r="H363" t="s">
        <v>213</v>
      </c>
      <c r="I363" t="s">
        <v>37</v>
      </c>
      <c r="J363" t="str">
        <f t="shared" si="23"/>
        <v>YDV9RegularG</v>
      </c>
      <c r="L363" t="str">
        <f t="shared" si="24"/>
        <v>YDV9RegularG</v>
      </c>
      <c r="M363" t="b">
        <f t="shared" si="25"/>
        <v>1</v>
      </c>
    </row>
    <row r="364" spans="4:13" x14ac:dyDescent="0.25">
      <c r="D364" t="str">
        <f t="shared" si="22"/>
        <v>YDV9RQD</v>
      </c>
      <c r="E364">
        <v>144242</v>
      </c>
      <c r="F364" t="s">
        <v>162</v>
      </c>
      <c r="G364" t="s">
        <v>221</v>
      </c>
      <c r="H364" t="s">
        <v>35</v>
      </c>
      <c r="I364" t="s">
        <v>37</v>
      </c>
      <c r="J364" t="str">
        <f t="shared" si="23"/>
        <v>YDV9RegularQD</v>
      </c>
      <c r="L364" t="str">
        <f t="shared" si="24"/>
        <v>YDV9RegularQD</v>
      </c>
      <c r="M364" t="b">
        <f t="shared" si="25"/>
        <v>1</v>
      </c>
    </row>
    <row r="365" spans="4:13" x14ac:dyDescent="0.25">
      <c r="D365" t="str">
        <f t="shared" si="22"/>
        <v>YDW1DGR</v>
      </c>
      <c r="E365">
        <v>144299</v>
      </c>
      <c r="F365" t="s">
        <v>163</v>
      </c>
      <c r="G365" t="s">
        <v>212</v>
      </c>
      <c r="H365" t="s">
        <v>213</v>
      </c>
      <c r="I365" t="s">
        <v>39</v>
      </c>
      <c r="J365" t="str">
        <f t="shared" si="23"/>
        <v>YDW1DirectG</v>
      </c>
      <c r="L365" t="str">
        <f t="shared" si="24"/>
        <v>YDW1DirectG</v>
      </c>
      <c r="M365" t="b">
        <f t="shared" si="25"/>
        <v>1</v>
      </c>
    </row>
    <row r="366" spans="4:13" x14ac:dyDescent="0.25">
      <c r="D366" t="str">
        <f t="shared" si="22"/>
        <v>YDW1RD</v>
      </c>
      <c r="E366">
        <v>144296</v>
      </c>
      <c r="F366" t="s">
        <v>163</v>
      </c>
      <c r="G366" t="s">
        <v>214</v>
      </c>
      <c r="H366" t="s">
        <v>211</v>
      </c>
      <c r="I366" t="s">
        <v>37</v>
      </c>
      <c r="J366" t="str">
        <f t="shared" si="23"/>
        <v>YDW1RegularD</v>
      </c>
      <c r="L366" t="str">
        <f t="shared" si="24"/>
        <v>YDW1RegularD</v>
      </c>
      <c r="M366" t="b">
        <f t="shared" si="25"/>
        <v>1</v>
      </c>
    </row>
    <row r="367" spans="4:13" x14ac:dyDescent="0.25">
      <c r="D367" t="str">
        <f t="shared" si="22"/>
        <v>YDW1RG</v>
      </c>
      <c r="E367">
        <v>144295</v>
      </c>
      <c r="F367" t="s">
        <v>163</v>
      </c>
      <c r="G367" t="s">
        <v>215</v>
      </c>
      <c r="H367" t="s">
        <v>213</v>
      </c>
      <c r="I367" t="s">
        <v>37</v>
      </c>
      <c r="J367" t="str">
        <f t="shared" si="23"/>
        <v>YDW1RegularG</v>
      </c>
      <c r="L367" t="str">
        <f t="shared" si="24"/>
        <v>YDW1RegularG</v>
      </c>
      <c r="M367" t="b">
        <f t="shared" si="25"/>
        <v>1</v>
      </c>
    </row>
    <row r="368" spans="4:13" x14ac:dyDescent="0.25">
      <c r="D368" t="str">
        <f t="shared" si="22"/>
        <v>YDW3DGR</v>
      </c>
      <c r="E368">
        <v>144520</v>
      </c>
      <c r="F368" t="s">
        <v>164</v>
      </c>
      <c r="G368" t="s">
        <v>212</v>
      </c>
      <c r="H368" t="s">
        <v>213</v>
      </c>
      <c r="I368" t="s">
        <v>39</v>
      </c>
      <c r="J368" t="str">
        <f t="shared" si="23"/>
        <v>YDW3DirectG</v>
      </c>
      <c r="L368" t="str">
        <f t="shared" si="24"/>
        <v>YDW3DirectG</v>
      </c>
      <c r="M368" t="b">
        <f t="shared" si="25"/>
        <v>1</v>
      </c>
    </row>
    <row r="369" spans="4:13" x14ac:dyDescent="0.25">
      <c r="D369" t="str">
        <f t="shared" si="22"/>
        <v>YDW3DQD</v>
      </c>
      <c r="E369">
        <v>144517</v>
      </c>
      <c r="F369" t="s">
        <v>164</v>
      </c>
      <c r="G369" t="s">
        <v>220</v>
      </c>
      <c r="H369" t="s">
        <v>35</v>
      </c>
      <c r="I369" t="s">
        <v>39</v>
      </c>
      <c r="J369" t="str">
        <f t="shared" si="23"/>
        <v>YDW3DirectQD</v>
      </c>
      <c r="L369" t="str">
        <f t="shared" si="24"/>
        <v>YDW3DirectQD</v>
      </c>
      <c r="M369" t="b">
        <f t="shared" si="25"/>
        <v>1</v>
      </c>
    </row>
    <row r="370" spans="4:13" x14ac:dyDescent="0.25">
      <c r="D370" t="str">
        <f t="shared" si="22"/>
        <v>YDW3RD</v>
      </c>
      <c r="E370">
        <v>144518</v>
      </c>
      <c r="F370" t="s">
        <v>164</v>
      </c>
      <c r="G370" t="s">
        <v>214</v>
      </c>
      <c r="H370" t="s">
        <v>211</v>
      </c>
      <c r="I370" t="s">
        <v>37</v>
      </c>
      <c r="J370" t="str">
        <f t="shared" si="23"/>
        <v>YDW3RegularD</v>
      </c>
      <c r="L370" t="str">
        <f t="shared" si="24"/>
        <v>YDW3RegularD</v>
      </c>
      <c r="M370" t="b">
        <f t="shared" si="25"/>
        <v>1</v>
      </c>
    </row>
    <row r="371" spans="4:13" x14ac:dyDescent="0.25">
      <c r="D371" t="str">
        <f t="shared" si="22"/>
        <v>YDW3RG</v>
      </c>
      <c r="E371">
        <v>144516</v>
      </c>
      <c r="F371" t="s">
        <v>164</v>
      </c>
      <c r="G371" t="s">
        <v>215</v>
      </c>
      <c r="H371" t="s">
        <v>213</v>
      </c>
      <c r="I371" t="s">
        <v>37</v>
      </c>
      <c r="J371" t="str">
        <f t="shared" si="23"/>
        <v>YDW3RegularG</v>
      </c>
      <c r="L371" t="str">
        <f t="shared" si="24"/>
        <v>YDW3RegularG</v>
      </c>
      <c r="M371" t="b">
        <f t="shared" si="25"/>
        <v>1</v>
      </c>
    </row>
    <row r="372" spans="4:13" x14ac:dyDescent="0.25">
      <c r="D372" t="str">
        <f t="shared" si="22"/>
        <v>YDW3RQD</v>
      </c>
      <c r="E372">
        <v>144519</v>
      </c>
      <c r="F372" t="s">
        <v>164</v>
      </c>
      <c r="G372" t="s">
        <v>221</v>
      </c>
      <c r="H372" t="s">
        <v>35</v>
      </c>
      <c r="I372" t="s">
        <v>37</v>
      </c>
      <c r="J372" t="str">
        <f t="shared" si="23"/>
        <v>YDW3RegularQD</v>
      </c>
      <c r="L372" t="str">
        <f t="shared" si="24"/>
        <v>YDW3RegularQD</v>
      </c>
      <c r="M372" t="b">
        <f t="shared" si="25"/>
        <v>1</v>
      </c>
    </row>
    <row r="373" spans="4:13" x14ac:dyDescent="0.25">
      <c r="D373" t="str">
        <f t="shared" si="22"/>
        <v>YDW4DDV</v>
      </c>
      <c r="E373">
        <v>144586</v>
      </c>
      <c r="F373" t="s">
        <v>165</v>
      </c>
      <c r="G373" t="s">
        <v>210</v>
      </c>
      <c r="H373" t="s">
        <v>211</v>
      </c>
      <c r="I373" t="s">
        <v>39</v>
      </c>
      <c r="J373" t="str">
        <f t="shared" si="23"/>
        <v>YDW4DirectD</v>
      </c>
      <c r="L373" t="str">
        <f t="shared" si="24"/>
        <v>YDW4DirectD</v>
      </c>
      <c r="M373" t="b">
        <f t="shared" si="25"/>
        <v>1</v>
      </c>
    </row>
    <row r="374" spans="4:13" x14ac:dyDescent="0.25">
      <c r="D374" t="str">
        <f t="shared" si="22"/>
        <v>YDW4DGR</v>
      </c>
      <c r="E374">
        <v>144584</v>
      </c>
      <c r="F374" t="s">
        <v>165</v>
      </c>
      <c r="G374" t="s">
        <v>212</v>
      </c>
      <c r="H374" t="s">
        <v>213</v>
      </c>
      <c r="I374" t="s">
        <v>39</v>
      </c>
      <c r="J374" t="str">
        <f t="shared" si="23"/>
        <v>YDW4DirectG</v>
      </c>
      <c r="L374" t="str">
        <f t="shared" si="24"/>
        <v>YDW4DirectG</v>
      </c>
      <c r="M374" t="b">
        <f t="shared" si="25"/>
        <v>1</v>
      </c>
    </row>
    <row r="375" spans="4:13" x14ac:dyDescent="0.25">
      <c r="D375" t="str">
        <f t="shared" si="22"/>
        <v>YDW4DQD</v>
      </c>
      <c r="E375">
        <v>144585</v>
      </c>
      <c r="F375" t="s">
        <v>165</v>
      </c>
      <c r="G375" t="s">
        <v>220</v>
      </c>
      <c r="H375" t="s">
        <v>35</v>
      </c>
      <c r="I375" t="s">
        <v>39</v>
      </c>
      <c r="J375" t="str">
        <f t="shared" si="23"/>
        <v>YDW4DirectQD</v>
      </c>
      <c r="L375" t="str">
        <f t="shared" si="24"/>
        <v>YDW4DirectQD</v>
      </c>
      <c r="M375" t="b">
        <f t="shared" si="25"/>
        <v>1</v>
      </c>
    </row>
    <row r="376" spans="4:13" x14ac:dyDescent="0.25">
      <c r="D376" t="str">
        <f t="shared" si="22"/>
        <v>YDW4RG</v>
      </c>
      <c r="E376">
        <v>144581</v>
      </c>
      <c r="F376" t="s">
        <v>165</v>
      </c>
      <c r="G376" t="s">
        <v>215</v>
      </c>
      <c r="H376" t="s">
        <v>213</v>
      </c>
      <c r="I376" t="s">
        <v>37</v>
      </c>
      <c r="J376" t="str">
        <f t="shared" si="23"/>
        <v>YDW4RegularG</v>
      </c>
      <c r="L376" t="str">
        <f t="shared" si="24"/>
        <v>YDW4RegularG</v>
      </c>
      <c r="M376" t="b">
        <f t="shared" si="25"/>
        <v>1</v>
      </c>
    </row>
    <row r="377" spans="4:13" x14ac:dyDescent="0.25">
      <c r="D377" t="str">
        <f t="shared" si="22"/>
        <v>YDW4RQD</v>
      </c>
      <c r="E377">
        <v>144583</v>
      </c>
      <c r="F377" t="s">
        <v>165</v>
      </c>
      <c r="G377" t="s">
        <v>221</v>
      </c>
      <c r="H377" t="s">
        <v>35</v>
      </c>
      <c r="I377" t="s">
        <v>37</v>
      </c>
      <c r="J377" t="str">
        <f t="shared" si="23"/>
        <v>YDW4RegularQD</v>
      </c>
      <c r="L377" t="str">
        <f t="shared" si="24"/>
        <v>YDW4RegularQD</v>
      </c>
      <c r="M377" t="b">
        <f t="shared" si="25"/>
        <v>1</v>
      </c>
    </row>
    <row r="378" spans="4:13" x14ac:dyDescent="0.25">
      <c r="D378" t="str">
        <f t="shared" si="22"/>
        <v>YDW5DDV</v>
      </c>
      <c r="E378">
        <v>144631</v>
      </c>
      <c r="F378" t="s">
        <v>166</v>
      </c>
      <c r="G378" t="s">
        <v>210</v>
      </c>
      <c r="H378" t="s">
        <v>211</v>
      </c>
      <c r="I378" t="s">
        <v>39</v>
      </c>
      <c r="J378" t="str">
        <f t="shared" si="23"/>
        <v>YDW5DirectD</v>
      </c>
      <c r="L378" t="str">
        <f t="shared" si="24"/>
        <v>YDW5DirectD</v>
      </c>
      <c r="M378" t="b">
        <f t="shared" si="25"/>
        <v>1</v>
      </c>
    </row>
    <row r="379" spans="4:13" x14ac:dyDescent="0.25">
      <c r="D379" t="str">
        <f t="shared" si="22"/>
        <v>YDW5DGR</v>
      </c>
      <c r="E379">
        <v>144633</v>
      </c>
      <c r="F379" t="s">
        <v>166</v>
      </c>
      <c r="G379" t="s">
        <v>212</v>
      </c>
      <c r="H379" t="s">
        <v>213</v>
      </c>
      <c r="I379" t="s">
        <v>39</v>
      </c>
      <c r="J379" t="str">
        <f t="shared" si="23"/>
        <v>YDW5DirectG</v>
      </c>
      <c r="L379" t="str">
        <f t="shared" si="24"/>
        <v>YDW5DirectG</v>
      </c>
      <c r="M379" t="b">
        <f t="shared" si="25"/>
        <v>1</v>
      </c>
    </row>
    <row r="380" spans="4:13" x14ac:dyDescent="0.25">
      <c r="D380" t="str">
        <f t="shared" si="22"/>
        <v>YDW5DQD</v>
      </c>
      <c r="E380">
        <v>144632</v>
      </c>
      <c r="F380" t="s">
        <v>166</v>
      </c>
      <c r="G380" t="s">
        <v>220</v>
      </c>
      <c r="H380" t="s">
        <v>35</v>
      </c>
      <c r="I380" t="s">
        <v>39</v>
      </c>
      <c r="J380" t="str">
        <f t="shared" si="23"/>
        <v>YDW5DirectQD</v>
      </c>
      <c r="L380" t="str">
        <f t="shared" si="24"/>
        <v>YDW5DirectQD</v>
      </c>
      <c r="M380" t="b">
        <f t="shared" si="25"/>
        <v>1</v>
      </c>
    </row>
    <row r="381" spans="4:13" x14ac:dyDescent="0.25">
      <c r="D381" t="str">
        <f t="shared" si="22"/>
        <v>YDW5RD</v>
      </c>
      <c r="E381">
        <v>144629</v>
      </c>
      <c r="F381" t="s">
        <v>166</v>
      </c>
      <c r="G381" t="s">
        <v>214</v>
      </c>
      <c r="H381" t="s">
        <v>211</v>
      </c>
      <c r="I381" t="s">
        <v>37</v>
      </c>
      <c r="J381" t="str">
        <f t="shared" si="23"/>
        <v>YDW5RegularD</v>
      </c>
      <c r="L381" t="str">
        <f t="shared" si="24"/>
        <v>YDW5RegularD</v>
      </c>
      <c r="M381" t="b">
        <f t="shared" si="25"/>
        <v>1</v>
      </c>
    </row>
    <row r="382" spans="4:13" x14ac:dyDescent="0.25">
      <c r="D382" t="str">
        <f t="shared" si="22"/>
        <v>YDW5RG</v>
      </c>
      <c r="E382">
        <v>144628</v>
      </c>
      <c r="F382" t="s">
        <v>166</v>
      </c>
      <c r="G382" t="s">
        <v>215</v>
      </c>
      <c r="H382" t="s">
        <v>213</v>
      </c>
      <c r="I382" t="s">
        <v>37</v>
      </c>
      <c r="J382" t="str">
        <f t="shared" si="23"/>
        <v>YDW5RegularG</v>
      </c>
      <c r="L382" t="str">
        <f t="shared" si="24"/>
        <v>YDW5RegularG</v>
      </c>
      <c r="M382" t="b">
        <f t="shared" si="25"/>
        <v>1</v>
      </c>
    </row>
    <row r="383" spans="4:13" x14ac:dyDescent="0.25">
      <c r="D383" t="str">
        <f t="shared" si="22"/>
        <v>YDW5RQD</v>
      </c>
      <c r="E383">
        <v>144630</v>
      </c>
      <c r="F383" t="s">
        <v>166</v>
      </c>
      <c r="G383" t="s">
        <v>221</v>
      </c>
      <c r="H383" t="s">
        <v>35</v>
      </c>
      <c r="I383" t="s">
        <v>37</v>
      </c>
      <c r="J383" t="str">
        <f t="shared" si="23"/>
        <v>YDW5RegularQD</v>
      </c>
      <c r="L383" t="str">
        <f t="shared" si="24"/>
        <v>YDW5RegularQD</v>
      </c>
      <c r="M383" t="b">
        <f t="shared" si="25"/>
        <v>1</v>
      </c>
    </row>
    <row r="384" spans="4:13" x14ac:dyDescent="0.25">
      <c r="D384" t="str">
        <f t="shared" si="22"/>
        <v>YDW6DDV</v>
      </c>
      <c r="E384">
        <v>144647</v>
      </c>
      <c r="F384" t="s">
        <v>168</v>
      </c>
      <c r="G384" t="s">
        <v>210</v>
      </c>
      <c r="H384" t="s">
        <v>211</v>
      </c>
      <c r="I384" t="s">
        <v>39</v>
      </c>
      <c r="J384" t="str">
        <f t="shared" si="23"/>
        <v>YDW6DirectD</v>
      </c>
      <c r="L384" t="str">
        <f t="shared" si="24"/>
        <v>YDW6DirectD</v>
      </c>
      <c r="M384" t="b">
        <f t="shared" si="25"/>
        <v>1</v>
      </c>
    </row>
    <row r="385" spans="4:13" x14ac:dyDescent="0.25">
      <c r="D385" t="str">
        <f t="shared" si="22"/>
        <v>YDW6DGR</v>
      </c>
      <c r="E385">
        <v>144646</v>
      </c>
      <c r="F385" t="s">
        <v>168</v>
      </c>
      <c r="G385" t="s">
        <v>212</v>
      </c>
      <c r="H385" t="s">
        <v>213</v>
      </c>
      <c r="I385" t="s">
        <v>39</v>
      </c>
      <c r="J385" t="str">
        <f t="shared" si="23"/>
        <v>YDW6DirectG</v>
      </c>
      <c r="L385" t="str">
        <f t="shared" si="24"/>
        <v>YDW6DirectG</v>
      </c>
      <c r="M385" t="b">
        <f t="shared" si="25"/>
        <v>1</v>
      </c>
    </row>
    <row r="386" spans="4:13" x14ac:dyDescent="0.25">
      <c r="D386" t="str">
        <f t="shared" si="22"/>
        <v>YDW6DMD</v>
      </c>
      <c r="E386">
        <v>144651</v>
      </c>
      <c r="F386" t="s">
        <v>168</v>
      </c>
      <c r="G386" t="s">
        <v>216</v>
      </c>
      <c r="H386" t="s">
        <v>58</v>
      </c>
      <c r="I386" t="s">
        <v>39</v>
      </c>
      <c r="J386" t="str">
        <f t="shared" si="23"/>
        <v>YDW6DirectMD</v>
      </c>
      <c r="L386" t="str">
        <f t="shared" si="24"/>
        <v>YDW6DirectMD</v>
      </c>
      <c r="M386" t="b">
        <f t="shared" si="25"/>
        <v>1</v>
      </c>
    </row>
    <row r="387" spans="4:13" x14ac:dyDescent="0.25">
      <c r="D387" t="str">
        <f t="shared" ref="D387:D442" si="26">+F387&amp;G387</f>
        <v>YDW6DQD</v>
      </c>
      <c r="E387">
        <v>144648</v>
      </c>
      <c r="F387" t="s">
        <v>168</v>
      </c>
      <c r="G387" t="s">
        <v>220</v>
      </c>
      <c r="H387" t="s">
        <v>35</v>
      </c>
      <c r="I387" t="s">
        <v>39</v>
      </c>
      <c r="J387" t="str">
        <f t="shared" ref="J387:J430" si="27">+F387&amp;I387&amp;H387</f>
        <v>YDW6DirectQD</v>
      </c>
      <c r="L387" t="str">
        <f t="shared" si="24"/>
        <v>YDW6DirectQD</v>
      </c>
      <c r="M387" t="b">
        <f t="shared" si="25"/>
        <v>1</v>
      </c>
    </row>
    <row r="388" spans="4:13" x14ac:dyDescent="0.25">
      <c r="D388" t="str">
        <f t="shared" si="26"/>
        <v>YDW6RD</v>
      </c>
      <c r="E388">
        <v>144650</v>
      </c>
      <c r="F388" t="s">
        <v>168</v>
      </c>
      <c r="G388" t="s">
        <v>214</v>
      </c>
      <c r="H388" t="s">
        <v>211</v>
      </c>
      <c r="I388" t="s">
        <v>37</v>
      </c>
      <c r="J388" t="str">
        <f t="shared" si="27"/>
        <v>YDW6RegularD</v>
      </c>
      <c r="L388" t="str">
        <f t="shared" si="24"/>
        <v>YDW6RegularD</v>
      </c>
      <c r="M388" t="b">
        <f t="shared" si="25"/>
        <v>1</v>
      </c>
    </row>
    <row r="389" spans="4:13" x14ac:dyDescent="0.25">
      <c r="D389" t="str">
        <f t="shared" si="26"/>
        <v>YDW6RG</v>
      </c>
      <c r="E389">
        <v>144644</v>
      </c>
      <c r="F389" t="s">
        <v>168</v>
      </c>
      <c r="G389" t="s">
        <v>215</v>
      </c>
      <c r="H389" t="s">
        <v>213</v>
      </c>
      <c r="I389" t="s">
        <v>37</v>
      </c>
      <c r="J389" t="str">
        <f t="shared" si="27"/>
        <v>YDW6RegularG</v>
      </c>
      <c r="L389" t="str">
        <f t="shared" si="24"/>
        <v>YDW6RegularG</v>
      </c>
      <c r="M389" t="b">
        <f t="shared" si="25"/>
        <v>1</v>
      </c>
    </row>
    <row r="390" spans="4:13" x14ac:dyDescent="0.25">
      <c r="D390" t="str">
        <f t="shared" si="26"/>
        <v>YDW6RMD</v>
      </c>
      <c r="E390">
        <v>144645</v>
      </c>
      <c r="F390" t="s">
        <v>168</v>
      </c>
      <c r="G390" t="s">
        <v>217</v>
      </c>
      <c r="H390" t="s">
        <v>58</v>
      </c>
      <c r="I390" t="s">
        <v>37</v>
      </c>
      <c r="J390" t="str">
        <f t="shared" si="27"/>
        <v>YDW6RegularMD</v>
      </c>
      <c r="L390" t="str">
        <f t="shared" si="24"/>
        <v>YDW6RegularMD</v>
      </c>
      <c r="M390" t="b">
        <f t="shared" si="25"/>
        <v>1</v>
      </c>
    </row>
    <row r="391" spans="4:13" x14ac:dyDescent="0.25">
      <c r="D391" t="str">
        <f t="shared" si="26"/>
        <v>YDW6RQD</v>
      </c>
      <c r="E391">
        <v>144649</v>
      </c>
      <c r="F391" t="s">
        <v>168</v>
      </c>
      <c r="G391" t="s">
        <v>221</v>
      </c>
      <c r="H391" t="s">
        <v>35</v>
      </c>
      <c r="I391" t="s">
        <v>37</v>
      </c>
      <c r="J391" t="str">
        <f t="shared" si="27"/>
        <v>YDW6RegularQD</v>
      </c>
      <c r="L391" t="str">
        <f t="shared" si="24"/>
        <v>YDW6RegularQD</v>
      </c>
      <c r="M391" t="b">
        <f t="shared" si="25"/>
        <v>1</v>
      </c>
    </row>
    <row r="392" spans="4:13" x14ac:dyDescent="0.25">
      <c r="D392" t="str">
        <f t="shared" si="26"/>
        <v>YDW7DDV</v>
      </c>
      <c r="E392">
        <v>144824</v>
      </c>
      <c r="F392" t="s">
        <v>167</v>
      </c>
      <c r="G392" t="s">
        <v>210</v>
      </c>
      <c r="H392" t="s">
        <v>211</v>
      </c>
      <c r="I392" t="s">
        <v>39</v>
      </c>
      <c r="J392" t="str">
        <f t="shared" si="27"/>
        <v>YDW7DirectD</v>
      </c>
      <c r="L392" t="str">
        <f t="shared" si="24"/>
        <v>YDW7DirectD</v>
      </c>
      <c r="M392" t="b">
        <f t="shared" si="25"/>
        <v>1</v>
      </c>
    </row>
    <row r="393" spans="4:13" x14ac:dyDescent="0.25">
      <c r="D393" t="str">
        <f t="shared" si="26"/>
        <v>YDW7DGR</v>
      </c>
      <c r="E393">
        <v>144823</v>
      </c>
      <c r="F393" t="s">
        <v>167</v>
      </c>
      <c r="G393" t="s">
        <v>212</v>
      </c>
      <c r="H393" t="s">
        <v>213</v>
      </c>
      <c r="I393" t="s">
        <v>39</v>
      </c>
      <c r="J393" t="str">
        <f t="shared" si="27"/>
        <v>YDW7DirectG</v>
      </c>
      <c r="L393" t="str">
        <f t="shared" si="24"/>
        <v>YDW7DirectG</v>
      </c>
      <c r="M393" t="b">
        <f t="shared" si="25"/>
        <v>1</v>
      </c>
    </row>
    <row r="394" spans="4:13" x14ac:dyDescent="0.25">
      <c r="D394" t="str">
        <f t="shared" si="26"/>
        <v>YDW7DQD</v>
      </c>
      <c r="E394">
        <v>144825</v>
      </c>
      <c r="F394" t="s">
        <v>167</v>
      </c>
      <c r="G394" t="s">
        <v>220</v>
      </c>
      <c r="H394" t="s">
        <v>35</v>
      </c>
      <c r="I394" t="s">
        <v>39</v>
      </c>
      <c r="J394" t="str">
        <f t="shared" si="27"/>
        <v>YDW7DirectQD</v>
      </c>
      <c r="L394" t="str">
        <f t="shared" si="24"/>
        <v>YDW7DirectQD</v>
      </c>
      <c r="M394" t="b">
        <f t="shared" si="25"/>
        <v>1</v>
      </c>
    </row>
    <row r="395" spans="4:13" x14ac:dyDescent="0.25">
      <c r="D395" t="str">
        <f t="shared" si="26"/>
        <v>YDW7RG</v>
      </c>
      <c r="E395">
        <v>144820</v>
      </c>
      <c r="F395" t="s">
        <v>167</v>
      </c>
      <c r="G395" t="s">
        <v>215</v>
      </c>
      <c r="H395" t="s">
        <v>213</v>
      </c>
      <c r="I395" t="s">
        <v>37</v>
      </c>
      <c r="J395" t="str">
        <f t="shared" si="27"/>
        <v>YDW7RegularG</v>
      </c>
      <c r="L395" t="str">
        <f t="shared" si="24"/>
        <v>YDW7RegularG</v>
      </c>
      <c r="M395" t="b">
        <f t="shared" si="25"/>
        <v>1</v>
      </c>
    </row>
    <row r="396" spans="4:13" x14ac:dyDescent="0.25">
      <c r="D396" t="str">
        <f t="shared" si="26"/>
        <v>YDW7RQD</v>
      </c>
      <c r="E396">
        <v>144822</v>
      </c>
      <c r="F396" t="s">
        <v>167</v>
      </c>
      <c r="G396" t="s">
        <v>221</v>
      </c>
      <c r="H396" t="s">
        <v>35</v>
      </c>
      <c r="I396" t="s">
        <v>37</v>
      </c>
      <c r="J396" t="str">
        <f t="shared" si="27"/>
        <v>YDW7RegularQD</v>
      </c>
      <c r="L396" t="str">
        <f t="shared" si="24"/>
        <v>YDW7RegularQD</v>
      </c>
      <c r="M396" t="b">
        <f t="shared" si="25"/>
        <v>1</v>
      </c>
    </row>
    <row r="397" spans="4:13" x14ac:dyDescent="0.25">
      <c r="D397" t="str">
        <f t="shared" si="26"/>
        <v>YDX0DDV</v>
      </c>
      <c r="E397">
        <v>145455</v>
      </c>
      <c r="F397" t="s">
        <v>203</v>
      </c>
      <c r="G397" t="s">
        <v>210</v>
      </c>
      <c r="H397" t="s">
        <v>211</v>
      </c>
      <c r="I397" t="s">
        <v>39</v>
      </c>
      <c r="J397" t="str">
        <f t="shared" si="27"/>
        <v>YDX0DirectD</v>
      </c>
      <c r="L397" t="str">
        <f t="shared" si="24"/>
        <v>YDX0DirectD</v>
      </c>
      <c r="M397" t="b">
        <f t="shared" si="25"/>
        <v>1</v>
      </c>
    </row>
    <row r="398" spans="4:13" x14ac:dyDescent="0.25">
      <c r="D398" t="str">
        <f t="shared" si="26"/>
        <v>YDX0DGR</v>
      </c>
      <c r="E398">
        <v>145454</v>
      </c>
      <c r="F398" t="s">
        <v>203</v>
      </c>
      <c r="G398" t="s">
        <v>212</v>
      </c>
      <c r="H398" t="s">
        <v>213</v>
      </c>
      <c r="I398" t="s">
        <v>39</v>
      </c>
      <c r="J398" t="str">
        <f t="shared" si="27"/>
        <v>YDX0DirectG</v>
      </c>
      <c r="L398" t="str">
        <f t="shared" si="24"/>
        <v>YDX0DirectG</v>
      </c>
      <c r="M398" t="b">
        <f t="shared" si="25"/>
        <v>1</v>
      </c>
    </row>
    <row r="399" spans="4:13" x14ac:dyDescent="0.25">
      <c r="D399" t="str">
        <f t="shared" si="26"/>
        <v>YDX0RD</v>
      </c>
      <c r="E399">
        <v>145453</v>
      </c>
      <c r="F399" t="s">
        <v>203</v>
      </c>
      <c r="G399" t="s">
        <v>214</v>
      </c>
      <c r="H399" t="s">
        <v>211</v>
      </c>
      <c r="I399" t="s">
        <v>37</v>
      </c>
      <c r="J399" t="str">
        <f t="shared" si="27"/>
        <v>YDX0RegularD</v>
      </c>
      <c r="L399" t="str">
        <f t="shared" si="24"/>
        <v>YDX0RegularD</v>
      </c>
      <c r="M399" t="b">
        <f t="shared" si="25"/>
        <v>1</v>
      </c>
    </row>
    <row r="400" spans="4:13" x14ac:dyDescent="0.25">
      <c r="D400" t="str">
        <f t="shared" si="26"/>
        <v>YDX0RG</v>
      </c>
      <c r="E400">
        <v>145456</v>
      </c>
      <c r="F400" t="s">
        <v>203</v>
      </c>
      <c r="G400" t="s">
        <v>215</v>
      </c>
      <c r="H400" t="s">
        <v>213</v>
      </c>
      <c r="I400" t="s">
        <v>37</v>
      </c>
      <c r="J400" t="str">
        <f t="shared" si="27"/>
        <v>YDX0RegularG</v>
      </c>
      <c r="L400" t="str">
        <f t="shared" si="24"/>
        <v>YDX0RegularG</v>
      </c>
      <c r="M400" t="b">
        <f t="shared" si="25"/>
        <v>1</v>
      </c>
    </row>
    <row r="401" spans="4:13" x14ac:dyDescent="0.25">
      <c r="D401" t="str">
        <f t="shared" si="26"/>
        <v>YDX5DDV</v>
      </c>
      <c r="E401">
        <v>146463</v>
      </c>
      <c r="F401" t="s">
        <v>202</v>
      </c>
      <c r="G401" t="s">
        <v>210</v>
      </c>
      <c r="H401" t="s">
        <v>211</v>
      </c>
      <c r="I401" t="s">
        <v>39</v>
      </c>
      <c r="J401" t="str">
        <f t="shared" si="27"/>
        <v>YDX5DirectD</v>
      </c>
      <c r="L401" t="str">
        <f t="shared" si="24"/>
        <v>YDX5DirectD</v>
      </c>
      <c r="M401" t="b">
        <f t="shared" si="25"/>
        <v>1</v>
      </c>
    </row>
    <row r="402" spans="4:13" x14ac:dyDescent="0.25">
      <c r="D402" t="str">
        <f t="shared" si="26"/>
        <v>YDX5DGR</v>
      </c>
      <c r="E402">
        <v>146462</v>
      </c>
      <c r="F402" t="s">
        <v>202</v>
      </c>
      <c r="G402" t="s">
        <v>212</v>
      </c>
      <c r="H402" t="s">
        <v>213</v>
      </c>
      <c r="I402" t="s">
        <v>39</v>
      </c>
      <c r="J402" t="str">
        <f t="shared" si="27"/>
        <v>YDX5DirectG</v>
      </c>
      <c r="L402" t="str">
        <f t="shared" si="24"/>
        <v>YDX5DirectG</v>
      </c>
      <c r="M402" t="b">
        <f t="shared" si="25"/>
        <v>1</v>
      </c>
    </row>
    <row r="403" spans="4:13" x14ac:dyDescent="0.25">
      <c r="D403" t="str">
        <f t="shared" si="26"/>
        <v>YDX5DQD</v>
      </c>
      <c r="E403">
        <v>146464</v>
      </c>
      <c r="F403" t="s">
        <v>202</v>
      </c>
      <c r="G403" t="s">
        <v>220</v>
      </c>
      <c r="H403" t="s">
        <v>35</v>
      </c>
      <c r="I403" t="s">
        <v>39</v>
      </c>
      <c r="J403" t="str">
        <f t="shared" si="27"/>
        <v>YDX5DirectQD</v>
      </c>
      <c r="L403" t="str">
        <f t="shared" si="24"/>
        <v>YDX5DirectQD</v>
      </c>
      <c r="M403" t="b">
        <f t="shared" si="25"/>
        <v>1</v>
      </c>
    </row>
    <row r="404" spans="4:13" x14ac:dyDescent="0.25">
      <c r="D404" t="str">
        <f t="shared" si="26"/>
        <v>YDX5RD</v>
      </c>
      <c r="E404">
        <v>146460</v>
      </c>
      <c r="F404" t="s">
        <v>202</v>
      </c>
      <c r="G404" t="s">
        <v>214</v>
      </c>
      <c r="H404" t="s">
        <v>211</v>
      </c>
      <c r="I404" t="s">
        <v>37</v>
      </c>
      <c r="J404" t="str">
        <f t="shared" si="27"/>
        <v>YDX5RegularD</v>
      </c>
      <c r="L404" t="str">
        <f t="shared" si="24"/>
        <v>YDX5RegularD</v>
      </c>
      <c r="M404" t="b">
        <f t="shared" si="25"/>
        <v>1</v>
      </c>
    </row>
    <row r="405" spans="4:13" x14ac:dyDescent="0.25">
      <c r="D405" t="str">
        <f t="shared" si="26"/>
        <v>YDX5RG</v>
      </c>
      <c r="E405">
        <v>146459</v>
      </c>
      <c r="F405" t="s">
        <v>202</v>
      </c>
      <c r="G405" t="s">
        <v>215</v>
      </c>
      <c r="H405" t="s">
        <v>213</v>
      </c>
      <c r="I405" t="s">
        <v>37</v>
      </c>
      <c r="J405" t="str">
        <f t="shared" si="27"/>
        <v>YDX5RegularG</v>
      </c>
      <c r="L405" t="str">
        <f t="shared" si="24"/>
        <v>YDX5RegularG</v>
      </c>
      <c r="M405" t="b">
        <f t="shared" si="25"/>
        <v>1</v>
      </c>
    </row>
    <row r="406" spans="4:13" x14ac:dyDescent="0.25">
      <c r="D406" t="str">
        <f t="shared" si="26"/>
        <v>YDX5RQD</v>
      </c>
      <c r="E406">
        <v>146461</v>
      </c>
      <c r="F406" t="s">
        <v>202</v>
      </c>
      <c r="G406" t="s">
        <v>221</v>
      </c>
      <c r="H406" t="s">
        <v>35</v>
      </c>
      <c r="I406" t="s">
        <v>37</v>
      </c>
      <c r="J406" t="str">
        <f t="shared" si="27"/>
        <v>YDX5RegularQD</v>
      </c>
      <c r="L406" t="str">
        <f t="shared" si="24"/>
        <v>YDX5RegularQD</v>
      </c>
      <c r="M406" t="b">
        <f t="shared" si="25"/>
        <v>1</v>
      </c>
    </row>
    <row r="407" spans="4:13" x14ac:dyDescent="0.25">
      <c r="D407" t="str">
        <f t="shared" si="26"/>
        <v>YDX3DDD</v>
      </c>
      <c r="E407">
        <v>146065</v>
      </c>
      <c r="F407" t="s">
        <v>204</v>
      </c>
      <c r="G407" t="s">
        <v>218</v>
      </c>
      <c r="H407" t="s">
        <v>33</v>
      </c>
      <c r="I407" t="s">
        <v>39</v>
      </c>
      <c r="J407" t="str">
        <f t="shared" si="27"/>
        <v>YDX3DirectDD</v>
      </c>
      <c r="L407" t="str">
        <f t="shared" si="24"/>
        <v>YDX3DirectDD</v>
      </c>
      <c r="M407" t="b">
        <f t="shared" si="25"/>
        <v>1</v>
      </c>
    </row>
    <row r="408" spans="4:13" x14ac:dyDescent="0.25">
      <c r="D408" t="str">
        <f t="shared" si="26"/>
        <v>YDX3DGR</v>
      </c>
      <c r="E408">
        <v>146062</v>
      </c>
      <c r="F408" t="s">
        <v>204</v>
      </c>
      <c r="G408" t="s">
        <v>212</v>
      </c>
      <c r="H408" t="s">
        <v>213</v>
      </c>
      <c r="I408" t="s">
        <v>39</v>
      </c>
      <c r="J408" t="str">
        <f t="shared" si="27"/>
        <v>YDX3DirectG</v>
      </c>
      <c r="L408" t="str">
        <f t="shared" ref="L408:L430" si="28">+F408&amp;I408&amp;H408</f>
        <v>YDX3DirectG</v>
      </c>
      <c r="M408" t="b">
        <f t="shared" ref="M408:M430" si="29">+L408=J408</f>
        <v>1</v>
      </c>
    </row>
    <row r="409" spans="4:13" x14ac:dyDescent="0.25">
      <c r="D409" t="str">
        <f t="shared" si="26"/>
        <v>YDX3DWD</v>
      </c>
      <c r="E409">
        <v>146064</v>
      </c>
      <c r="F409" t="s">
        <v>204</v>
      </c>
      <c r="G409" t="s">
        <v>222</v>
      </c>
      <c r="H409" t="s">
        <v>34</v>
      </c>
      <c r="I409" t="s">
        <v>39</v>
      </c>
      <c r="J409" t="str">
        <f t="shared" si="27"/>
        <v>YDX3DirectWD</v>
      </c>
      <c r="L409" t="str">
        <f t="shared" si="28"/>
        <v>YDX3DirectWD</v>
      </c>
      <c r="M409" t="b">
        <f t="shared" si="29"/>
        <v>1</v>
      </c>
    </row>
    <row r="410" spans="4:13" x14ac:dyDescent="0.25">
      <c r="D410" t="str">
        <f t="shared" si="26"/>
        <v>YDX3RDD</v>
      </c>
      <c r="E410">
        <v>146066</v>
      </c>
      <c r="F410" t="s">
        <v>204</v>
      </c>
      <c r="G410" t="s">
        <v>219</v>
      </c>
      <c r="H410" t="s">
        <v>33</v>
      </c>
      <c r="I410" t="s">
        <v>37</v>
      </c>
      <c r="J410" t="str">
        <f t="shared" si="27"/>
        <v>YDX3RegularDD</v>
      </c>
      <c r="L410" t="str">
        <f t="shared" si="28"/>
        <v>YDX3RegularDD</v>
      </c>
      <c r="M410" t="b">
        <f t="shared" si="29"/>
        <v>1</v>
      </c>
    </row>
    <row r="411" spans="4:13" x14ac:dyDescent="0.25">
      <c r="D411" t="str">
        <f t="shared" si="26"/>
        <v>YDX3RG</v>
      </c>
      <c r="E411">
        <v>146061</v>
      </c>
      <c r="F411" t="s">
        <v>204</v>
      </c>
      <c r="G411" t="s">
        <v>215</v>
      </c>
      <c r="H411" t="s">
        <v>213</v>
      </c>
      <c r="I411" t="s">
        <v>37</v>
      </c>
      <c r="J411" t="str">
        <f t="shared" si="27"/>
        <v>YDX3RegularG</v>
      </c>
      <c r="L411" t="str">
        <f t="shared" si="28"/>
        <v>YDX3RegularG</v>
      </c>
      <c r="M411" t="b">
        <f t="shared" si="29"/>
        <v>1</v>
      </c>
    </row>
    <row r="412" spans="4:13" x14ac:dyDescent="0.25">
      <c r="D412" t="str">
        <f t="shared" si="26"/>
        <v>YDX3RWD</v>
      </c>
      <c r="E412">
        <v>146063</v>
      </c>
      <c r="F412" t="s">
        <v>204</v>
      </c>
      <c r="G412" t="s">
        <v>223</v>
      </c>
      <c r="H412" t="s">
        <v>34</v>
      </c>
      <c r="I412" t="s">
        <v>37</v>
      </c>
      <c r="J412" t="str">
        <f t="shared" si="27"/>
        <v>YDX3RegularWD</v>
      </c>
      <c r="L412" t="str">
        <f t="shared" si="28"/>
        <v>YDX3RegularWD</v>
      </c>
      <c r="M412" t="b">
        <f t="shared" si="29"/>
        <v>1</v>
      </c>
    </row>
    <row r="413" spans="4:13" x14ac:dyDescent="0.25">
      <c r="D413" t="str">
        <f t="shared" si="26"/>
        <v>YDX6DDV</v>
      </c>
      <c r="E413">
        <v>146377</v>
      </c>
      <c r="F413" t="s">
        <v>205</v>
      </c>
      <c r="G413" t="s">
        <v>210</v>
      </c>
      <c r="H413" t="s">
        <v>211</v>
      </c>
      <c r="I413" t="s">
        <v>39</v>
      </c>
      <c r="J413" t="str">
        <f t="shared" si="27"/>
        <v>YDX6DirectD</v>
      </c>
      <c r="L413" t="str">
        <f t="shared" si="28"/>
        <v>YDX6DirectD</v>
      </c>
      <c r="M413" t="b">
        <f t="shared" si="29"/>
        <v>1</v>
      </c>
    </row>
    <row r="414" spans="4:13" x14ac:dyDescent="0.25">
      <c r="D414" t="str">
        <f t="shared" si="26"/>
        <v>YDX6DGR</v>
      </c>
      <c r="E414">
        <v>146376</v>
      </c>
      <c r="F414" t="s">
        <v>205</v>
      </c>
      <c r="G414" t="s">
        <v>212</v>
      </c>
      <c r="H414" t="s">
        <v>213</v>
      </c>
      <c r="I414" t="s">
        <v>39</v>
      </c>
      <c r="J414" t="str">
        <f t="shared" si="27"/>
        <v>YDX6DirectG</v>
      </c>
      <c r="L414" t="str">
        <f t="shared" si="28"/>
        <v>YDX6DirectG</v>
      </c>
      <c r="M414" t="b">
        <f t="shared" si="29"/>
        <v>1</v>
      </c>
    </row>
    <row r="415" spans="4:13" x14ac:dyDescent="0.25">
      <c r="D415" t="str">
        <f t="shared" si="26"/>
        <v>YDX6RD</v>
      </c>
      <c r="E415">
        <v>146378</v>
      </c>
      <c r="F415" t="s">
        <v>205</v>
      </c>
      <c r="G415" t="s">
        <v>214</v>
      </c>
      <c r="H415" t="s">
        <v>211</v>
      </c>
      <c r="I415" t="s">
        <v>37</v>
      </c>
      <c r="J415" t="str">
        <f t="shared" si="27"/>
        <v>YDX6RegularD</v>
      </c>
      <c r="L415" t="str">
        <f t="shared" si="28"/>
        <v>YDX6RegularD</v>
      </c>
      <c r="M415" t="b">
        <f t="shared" si="29"/>
        <v>1</v>
      </c>
    </row>
    <row r="416" spans="4:13" x14ac:dyDescent="0.25">
      <c r="D416" t="str">
        <f t="shared" si="26"/>
        <v>YDX6RG</v>
      </c>
      <c r="E416">
        <v>146379</v>
      </c>
      <c r="F416" t="s">
        <v>205</v>
      </c>
      <c r="G416" t="s">
        <v>215</v>
      </c>
      <c r="H416" t="s">
        <v>213</v>
      </c>
      <c r="I416" t="s">
        <v>37</v>
      </c>
      <c r="J416" t="str">
        <f t="shared" si="27"/>
        <v>YDX6RegularG</v>
      </c>
      <c r="L416" t="str">
        <f t="shared" si="28"/>
        <v>YDX6RegularG</v>
      </c>
      <c r="M416" t="b">
        <f t="shared" si="29"/>
        <v>1</v>
      </c>
    </row>
    <row r="417" spans="4:13" x14ac:dyDescent="0.25">
      <c r="D417" t="str">
        <f t="shared" si="26"/>
        <v>YDX7DDV</v>
      </c>
      <c r="E417">
        <v>146382</v>
      </c>
      <c r="F417" t="s">
        <v>206</v>
      </c>
      <c r="G417" t="s">
        <v>210</v>
      </c>
      <c r="H417" t="s">
        <v>211</v>
      </c>
      <c r="I417" t="s">
        <v>39</v>
      </c>
      <c r="J417" t="str">
        <f t="shared" si="27"/>
        <v>YDX7DirectD</v>
      </c>
      <c r="L417" t="str">
        <f t="shared" si="28"/>
        <v>YDX7DirectD</v>
      </c>
      <c r="M417" t="b">
        <f t="shared" si="29"/>
        <v>1</v>
      </c>
    </row>
    <row r="418" spans="4:13" x14ac:dyDescent="0.25">
      <c r="D418" t="str">
        <f t="shared" si="26"/>
        <v>YDX7DGR</v>
      </c>
      <c r="E418">
        <v>146381</v>
      </c>
      <c r="F418" t="s">
        <v>206</v>
      </c>
      <c r="G418" t="s">
        <v>212</v>
      </c>
      <c r="H418" t="s">
        <v>213</v>
      </c>
      <c r="I418" t="s">
        <v>39</v>
      </c>
      <c r="J418" t="str">
        <f t="shared" si="27"/>
        <v>YDX7DirectG</v>
      </c>
      <c r="L418" t="str">
        <f t="shared" si="28"/>
        <v>YDX7DirectG</v>
      </c>
      <c r="M418" t="b">
        <f t="shared" si="29"/>
        <v>1</v>
      </c>
    </row>
    <row r="419" spans="4:13" x14ac:dyDescent="0.25">
      <c r="D419" t="str">
        <f t="shared" si="26"/>
        <v>YDX7RD</v>
      </c>
      <c r="E419">
        <v>146383</v>
      </c>
      <c r="F419" t="s">
        <v>206</v>
      </c>
      <c r="G419" t="s">
        <v>214</v>
      </c>
      <c r="H419" t="s">
        <v>211</v>
      </c>
      <c r="I419" t="s">
        <v>37</v>
      </c>
      <c r="J419" t="str">
        <f t="shared" si="27"/>
        <v>YDX7RegularD</v>
      </c>
      <c r="L419" t="str">
        <f t="shared" si="28"/>
        <v>YDX7RegularD</v>
      </c>
      <c r="M419" t="b">
        <f t="shared" si="29"/>
        <v>1</v>
      </c>
    </row>
    <row r="420" spans="4:13" x14ac:dyDescent="0.25">
      <c r="D420" t="str">
        <f t="shared" si="26"/>
        <v>YDX7RG</v>
      </c>
      <c r="E420">
        <v>146380</v>
      </c>
      <c r="F420" t="s">
        <v>206</v>
      </c>
      <c r="G420" t="s">
        <v>215</v>
      </c>
      <c r="H420" t="s">
        <v>213</v>
      </c>
      <c r="I420" t="s">
        <v>37</v>
      </c>
      <c r="J420" t="str">
        <f t="shared" si="27"/>
        <v>YDX7RegularG</v>
      </c>
      <c r="L420" t="str">
        <f t="shared" si="28"/>
        <v>YDX7RegularG</v>
      </c>
      <c r="M420" t="b">
        <f t="shared" si="29"/>
        <v>1</v>
      </c>
    </row>
    <row r="421" spans="4:13" x14ac:dyDescent="0.25">
      <c r="D421" t="str">
        <f t="shared" si="26"/>
        <v>YDX8RG</v>
      </c>
      <c r="E421" s="11">
        <v>146744</v>
      </c>
      <c r="F421" s="9" t="s">
        <v>229</v>
      </c>
      <c r="G421" s="10" t="s">
        <v>215</v>
      </c>
      <c r="H421" t="s">
        <v>213</v>
      </c>
      <c r="I421" t="s">
        <v>37</v>
      </c>
      <c r="J421" t="str">
        <f t="shared" si="27"/>
        <v>YDX8RegularG</v>
      </c>
      <c r="L421" t="str">
        <f t="shared" si="28"/>
        <v>YDX8RegularG</v>
      </c>
      <c r="M421" t="b">
        <f t="shared" si="29"/>
        <v>1</v>
      </c>
    </row>
    <row r="422" spans="4:13" x14ac:dyDescent="0.25">
      <c r="D422" t="str">
        <f t="shared" si="26"/>
        <v>YDX8RD</v>
      </c>
      <c r="E422" s="11">
        <v>146739</v>
      </c>
      <c r="F422" s="11" t="s">
        <v>229</v>
      </c>
      <c r="G422" s="11" t="s">
        <v>214</v>
      </c>
      <c r="H422" t="s">
        <v>211</v>
      </c>
      <c r="I422" t="s">
        <v>37</v>
      </c>
      <c r="J422" t="str">
        <f t="shared" si="27"/>
        <v>YDX8RegularD</v>
      </c>
      <c r="L422" t="str">
        <f t="shared" si="28"/>
        <v>YDX8RegularD</v>
      </c>
      <c r="M422" t="b">
        <f t="shared" si="29"/>
        <v>1</v>
      </c>
    </row>
    <row r="423" spans="4:13" ht="13" x14ac:dyDescent="0.3">
      <c r="D423" t="str">
        <f t="shared" si="26"/>
        <v>YDX8RQD</v>
      </c>
      <c r="E423" s="11">
        <v>146740</v>
      </c>
      <c r="F423" s="9" t="s">
        <v>229</v>
      </c>
      <c r="G423" s="12" t="s">
        <v>221</v>
      </c>
      <c r="H423" t="s">
        <v>35</v>
      </c>
      <c r="I423" t="s">
        <v>37</v>
      </c>
      <c r="J423" t="str">
        <f t="shared" si="27"/>
        <v>YDX8RegularQD</v>
      </c>
      <c r="L423" t="str">
        <f t="shared" si="28"/>
        <v>YDX8RegularQD</v>
      </c>
      <c r="M423" t="b">
        <f t="shared" si="29"/>
        <v>1</v>
      </c>
    </row>
    <row r="424" spans="4:13" ht="13" x14ac:dyDescent="0.3">
      <c r="D424" t="str">
        <f t="shared" si="26"/>
        <v>YDX8DGR</v>
      </c>
      <c r="E424" s="11">
        <v>146741</v>
      </c>
      <c r="F424" s="9" t="s">
        <v>229</v>
      </c>
      <c r="G424" s="12" t="s">
        <v>212</v>
      </c>
      <c r="H424" t="s">
        <v>213</v>
      </c>
      <c r="I424" t="s">
        <v>39</v>
      </c>
      <c r="J424" t="str">
        <f t="shared" si="27"/>
        <v>YDX8DirectG</v>
      </c>
      <c r="L424" t="str">
        <f t="shared" si="28"/>
        <v>YDX8DirectG</v>
      </c>
      <c r="M424" t="b">
        <f t="shared" si="29"/>
        <v>1</v>
      </c>
    </row>
    <row r="425" spans="4:13" ht="13" x14ac:dyDescent="0.3">
      <c r="D425" t="str">
        <f t="shared" si="26"/>
        <v>YDX8DDV</v>
      </c>
      <c r="E425" s="11">
        <v>146742</v>
      </c>
      <c r="F425" s="9" t="s">
        <v>229</v>
      </c>
      <c r="G425" s="13" t="s">
        <v>210</v>
      </c>
      <c r="H425" t="s">
        <v>211</v>
      </c>
      <c r="I425" t="s">
        <v>39</v>
      </c>
      <c r="J425" t="str">
        <f t="shared" si="27"/>
        <v>YDX8DirectD</v>
      </c>
      <c r="L425" t="str">
        <f t="shared" si="28"/>
        <v>YDX8DirectD</v>
      </c>
      <c r="M425" t="b">
        <f t="shared" si="29"/>
        <v>1</v>
      </c>
    </row>
    <row r="426" spans="4:13" ht="13" x14ac:dyDescent="0.3">
      <c r="D426" t="str">
        <f t="shared" si="26"/>
        <v>YDX8DQD</v>
      </c>
      <c r="E426" s="11">
        <v>146743</v>
      </c>
      <c r="F426" s="9" t="s">
        <v>229</v>
      </c>
      <c r="G426" s="14" t="s">
        <v>220</v>
      </c>
      <c r="H426" t="s">
        <v>35</v>
      </c>
      <c r="I426" t="s">
        <v>39</v>
      </c>
      <c r="J426" t="str">
        <f t="shared" si="27"/>
        <v>YDX8DirectQD</v>
      </c>
      <c r="L426" t="str">
        <f t="shared" si="28"/>
        <v>YDX8DirectQD</v>
      </c>
      <c r="M426" t="b">
        <f t="shared" si="29"/>
        <v>1</v>
      </c>
    </row>
    <row r="427" spans="4:13" x14ac:dyDescent="0.25">
      <c r="D427" t="str">
        <f t="shared" si="26"/>
        <v>YDY1RG</v>
      </c>
      <c r="E427">
        <v>147303</v>
      </c>
      <c r="F427" t="s">
        <v>735</v>
      </c>
      <c r="G427" s="10" t="s">
        <v>215</v>
      </c>
      <c r="H427" t="s">
        <v>213</v>
      </c>
      <c r="I427" t="s">
        <v>37</v>
      </c>
      <c r="J427" t="str">
        <f t="shared" si="27"/>
        <v>YDY1RegularG</v>
      </c>
      <c r="L427" t="str">
        <f t="shared" si="28"/>
        <v>YDY1RegularG</v>
      </c>
      <c r="M427" t="b">
        <f t="shared" si="29"/>
        <v>1</v>
      </c>
    </row>
    <row r="428" spans="4:13" x14ac:dyDescent="0.25">
      <c r="D428" t="str">
        <f t="shared" si="26"/>
        <v>YDY1RD</v>
      </c>
      <c r="E428">
        <v>147305</v>
      </c>
      <c r="F428" t="s">
        <v>735</v>
      </c>
      <c r="G428" s="11" t="s">
        <v>214</v>
      </c>
      <c r="H428" t="s">
        <v>211</v>
      </c>
      <c r="I428" t="s">
        <v>37</v>
      </c>
      <c r="J428" t="str">
        <f t="shared" si="27"/>
        <v>YDY1RegularD</v>
      </c>
      <c r="L428" t="str">
        <f t="shared" si="28"/>
        <v>YDY1RegularD</v>
      </c>
      <c r="M428" t="b">
        <f t="shared" si="29"/>
        <v>1</v>
      </c>
    </row>
    <row r="429" spans="4:13" x14ac:dyDescent="0.25">
      <c r="D429" t="str">
        <f t="shared" si="26"/>
        <v>YDY1DDV</v>
      </c>
      <c r="E429">
        <v>147304</v>
      </c>
      <c r="F429" t="s">
        <v>735</v>
      </c>
      <c r="G429" s="11" t="s">
        <v>210</v>
      </c>
      <c r="H429" t="s">
        <v>211</v>
      </c>
      <c r="I429" t="s">
        <v>39</v>
      </c>
      <c r="J429" t="str">
        <f t="shared" si="27"/>
        <v>YDY1DirectD</v>
      </c>
      <c r="L429" t="str">
        <f t="shared" si="28"/>
        <v>YDY1DirectD</v>
      </c>
      <c r="M429" t="b">
        <f t="shared" si="29"/>
        <v>1</v>
      </c>
    </row>
    <row r="430" spans="4:13" x14ac:dyDescent="0.25">
      <c r="D430" t="str">
        <f t="shared" si="26"/>
        <v>YDY1DGR</v>
      </c>
      <c r="E430">
        <v>147306</v>
      </c>
      <c r="F430" t="s">
        <v>735</v>
      </c>
      <c r="G430" s="9" t="s">
        <v>212</v>
      </c>
      <c r="H430" t="s">
        <v>213</v>
      </c>
      <c r="I430" t="s">
        <v>39</v>
      </c>
      <c r="J430" t="str">
        <f t="shared" si="27"/>
        <v>YDY1DirectG</v>
      </c>
      <c r="L430" t="str">
        <f t="shared" si="28"/>
        <v>YDY1DirectG</v>
      </c>
      <c r="M430" t="b">
        <f t="shared" si="29"/>
        <v>1</v>
      </c>
    </row>
    <row r="431" spans="4:13" x14ac:dyDescent="0.25">
      <c r="D431" t="str">
        <f t="shared" si="26"/>
        <v>YDY3DDV</v>
      </c>
      <c r="E431">
        <v>148596</v>
      </c>
      <c r="F431" t="s">
        <v>1953</v>
      </c>
      <c r="G431" t="s">
        <v>210</v>
      </c>
      <c r="H431" t="s">
        <v>211</v>
      </c>
      <c r="I431" t="s">
        <v>39</v>
      </c>
      <c r="J431" t="str">
        <f t="shared" ref="J431:J442" si="30">+F431&amp;I431&amp;H431</f>
        <v>YDY3DirectD</v>
      </c>
      <c r="L431" t="str">
        <f t="shared" ref="L431:L438" si="31">+F431&amp;I431&amp;H431</f>
        <v>YDY3DirectD</v>
      </c>
      <c r="M431" t="b">
        <f t="shared" ref="M431:M438" si="32">+L431=J431</f>
        <v>1</v>
      </c>
    </row>
    <row r="432" spans="4:13" x14ac:dyDescent="0.25">
      <c r="D432" t="str">
        <f t="shared" si="26"/>
        <v>YDY3DGR</v>
      </c>
      <c r="E432">
        <v>148595</v>
      </c>
      <c r="F432" t="s">
        <v>1953</v>
      </c>
      <c r="G432" t="s">
        <v>212</v>
      </c>
      <c r="H432" t="s">
        <v>213</v>
      </c>
      <c r="I432" t="s">
        <v>39</v>
      </c>
      <c r="J432" t="str">
        <f t="shared" si="30"/>
        <v>YDY3DirectG</v>
      </c>
      <c r="L432" t="str">
        <f t="shared" si="31"/>
        <v>YDY3DirectG</v>
      </c>
      <c r="M432" t="b">
        <f t="shared" si="32"/>
        <v>1</v>
      </c>
    </row>
    <row r="433" spans="4:13" x14ac:dyDescent="0.25">
      <c r="D433" t="str">
        <f t="shared" si="26"/>
        <v>YDY3RD</v>
      </c>
      <c r="E433">
        <v>148597</v>
      </c>
      <c r="F433" t="s">
        <v>1953</v>
      </c>
      <c r="G433" t="s">
        <v>214</v>
      </c>
      <c r="H433" t="s">
        <v>211</v>
      </c>
      <c r="I433" t="s">
        <v>37</v>
      </c>
      <c r="J433" t="str">
        <f t="shared" si="30"/>
        <v>YDY3RegularD</v>
      </c>
      <c r="L433" t="str">
        <f t="shared" si="31"/>
        <v>YDY3RegularD</v>
      </c>
      <c r="M433" t="b">
        <f t="shared" si="32"/>
        <v>1</v>
      </c>
    </row>
    <row r="434" spans="4:13" x14ac:dyDescent="0.25">
      <c r="D434" t="str">
        <f t="shared" si="26"/>
        <v>YDY3RG</v>
      </c>
      <c r="E434">
        <v>148594</v>
      </c>
      <c r="F434" t="s">
        <v>1953</v>
      </c>
      <c r="G434" t="s">
        <v>215</v>
      </c>
      <c r="H434" t="s">
        <v>213</v>
      </c>
      <c r="I434" t="s">
        <v>37</v>
      </c>
      <c r="J434" t="str">
        <f t="shared" si="30"/>
        <v>YDY3RegularG</v>
      </c>
      <c r="L434" t="str">
        <f t="shared" si="31"/>
        <v>YDY3RegularG</v>
      </c>
      <c r="M434" t="b">
        <f t="shared" si="32"/>
        <v>1</v>
      </c>
    </row>
    <row r="435" spans="4:13" x14ac:dyDescent="0.25">
      <c r="D435" t="str">
        <f t="shared" si="26"/>
        <v>YDY4DDV</v>
      </c>
      <c r="E435">
        <v>148769</v>
      </c>
      <c r="F435" t="s">
        <v>1954</v>
      </c>
      <c r="G435" t="s">
        <v>210</v>
      </c>
      <c r="H435" t="s">
        <v>211</v>
      </c>
      <c r="I435" t="s">
        <v>39</v>
      </c>
      <c r="J435" t="str">
        <f t="shared" si="30"/>
        <v>YDY4DirectD</v>
      </c>
      <c r="L435" t="str">
        <f t="shared" si="31"/>
        <v>YDY4DirectD</v>
      </c>
      <c r="M435" t="b">
        <f t="shared" si="32"/>
        <v>1</v>
      </c>
    </row>
    <row r="436" spans="4:13" x14ac:dyDescent="0.25">
      <c r="D436" t="str">
        <f t="shared" si="26"/>
        <v>YDY4DGR</v>
      </c>
      <c r="E436">
        <v>148771</v>
      </c>
      <c r="F436" t="s">
        <v>1954</v>
      </c>
      <c r="G436" t="s">
        <v>212</v>
      </c>
      <c r="H436" t="s">
        <v>213</v>
      </c>
      <c r="I436" t="s">
        <v>39</v>
      </c>
      <c r="J436" t="str">
        <f t="shared" si="30"/>
        <v>YDY4DirectG</v>
      </c>
      <c r="L436" t="str">
        <f t="shared" si="31"/>
        <v>YDY4DirectG</v>
      </c>
      <c r="M436" t="b">
        <f t="shared" si="32"/>
        <v>1</v>
      </c>
    </row>
    <row r="437" spans="4:13" x14ac:dyDescent="0.25">
      <c r="D437" t="str">
        <f t="shared" si="26"/>
        <v>YDY4RD</v>
      </c>
      <c r="E437">
        <v>148770</v>
      </c>
      <c r="F437" t="s">
        <v>1954</v>
      </c>
      <c r="G437" t="s">
        <v>214</v>
      </c>
      <c r="H437" t="s">
        <v>211</v>
      </c>
      <c r="I437" t="s">
        <v>37</v>
      </c>
      <c r="J437" t="str">
        <f t="shared" si="30"/>
        <v>YDY4RegularD</v>
      </c>
      <c r="L437" t="str">
        <f t="shared" si="31"/>
        <v>YDY4RegularD</v>
      </c>
      <c r="M437" t="b">
        <f t="shared" si="32"/>
        <v>1</v>
      </c>
    </row>
    <row r="438" spans="4:13" x14ac:dyDescent="0.25">
      <c r="D438" t="str">
        <f t="shared" si="26"/>
        <v>YDY4RG</v>
      </c>
      <c r="E438">
        <v>148768</v>
      </c>
      <c r="F438" t="s">
        <v>1954</v>
      </c>
      <c r="G438" t="s">
        <v>215</v>
      </c>
      <c r="H438" t="s">
        <v>213</v>
      </c>
      <c r="I438" t="s">
        <v>37</v>
      </c>
      <c r="J438" t="str">
        <f t="shared" si="30"/>
        <v>YDY4RegularG</v>
      </c>
      <c r="L438" t="str">
        <f t="shared" si="31"/>
        <v>YDY4RegularG</v>
      </c>
      <c r="M438" t="b">
        <f t="shared" si="32"/>
        <v>1</v>
      </c>
    </row>
    <row r="439" spans="4:13" x14ac:dyDescent="0.25">
      <c r="D439" t="str">
        <f t="shared" si="26"/>
        <v>YDY5DGR</v>
      </c>
      <c r="E439">
        <v>149190</v>
      </c>
      <c r="F439" s="5" t="s">
        <v>2927</v>
      </c>
      <c r="G439" s="5" t="s">
        <v>212</v>
      </c>
      <c r="H439" t="s">
        <v>213</v>
      </c>
      <c r="I439" t="s">
        <v>39</v>
      </c>
      <c r="J439" t="str">
        <f t="shared" si="30"/>
        <v>YDY5DirectG</v>
      </c>
      <c r="L439" t="str">
        <f t="shared" ref="L439:L442" si="33">+F439&amp;I439&amp;H439</f>
        <v>YDY5DirectG</v>
      </c>
      <c r="M439" t="b">
        <f t="shared" ref="M439:M442" si="34">+L439=J439</f>
        <v>1</v>
      </c>
    </row>
    <row r="440" spans="4:13" x14ac:dyDescent="0.25">
      <c r="D440" t="str">
        <f t="shared" si="26"/>
        <v>YDY5DDV</v>
      </c>
      <c r="E440">
        <v>149191</v>
      </c>
      <c r="F440" s="5" t="s">
        <v>2927</v>
      </c>
      <c r="G440" s="5" t="s">
        <v>210</v>
      </c>
      <c r="H440" t="s">
        <v>211</v>
      </c>
      <c r="I440" t="s">
        <v>39</v>
      </c>
      <c r="J440" t="str">
        <f t="shared" si="30"/>
        <v>YDY5DirectD</v>
      </c>
      <c r="L440" t="str">
        <f t="shared" si="33"/>
        <v>YDY5DirectD</v>
      </c>
      <c r="M440" t="b">
        <f t="shared" si="34"/>
        <v>1</v>
      </c>
    </row>
    <row r="441" spans="4:13" x14ac:dyDescent="0.25">
      <c r="D441" t="str">
        <f t="shared" si="26"/>
        <v>YDY5RD</v>
      </c>
      <c r="E441">
        <v>149189</v>
      </c>
      <c r="F441" s="5" t="s">
        <v>2927</v>
      </c>
      <c r="G441" s="5" t="s">
        <v>214</v>
      </c>
      <c r="H441" t="s">
        <v>211</v>
      </c>
      <c r="I441" t="s">
        <v>37</v>
      </c>
      <c r="J441" t="str">
        <f t="shared" si="30"/>
        <v>YDY5RegularD</v>
      </c>
      <c r="L441" t="str">
        <f t="shared" si="33"/>
        <v>YDY5RegularD</v>
      </c>
      <c r="M441" t="b">
        <f t="shared" si="34"/>
        <v>1</v>
      </c>
    </row>
    <row r="442" spans="4:13" x14ac:dyDescent="0.25">
      <c r="D442" t="str">
        <f t="shared" si="26"/>
        <v>YDY5RG</v>
      </c>
      <c r="E442">
        <v>149188</v>
      </c>
      <c r="F442" s="5" t="s">
        <v>2927</v>
      </c>
      <c r="G442" s="5" t="s">
        <v>215</v>
      </c>
      <c r="H442" t="s">
        <v>213</v>
      </c>
      <c r="I442" t="s">
        <v>37</v>
      </c>
      <c r="J442" t="str">
        <f t="shared" si="30"/>
        <v>YDY5RegularG</v>
      </c>
      <c r="L442" t="str">
        <f t="shared" si="33"/>
        <v>YDY5RegularG</v>
      </c>
      <c r="M442" t="b">
        <f t="shared" si="34"/>
        <v>1</v>
      </c>
    </row>
  </sheetData>
  <autoFilter ref="A1:M430" xr:uid="{00000000-0009-0000-0000-000009000000}"/>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C1447F-1A85-43AE-AD25-64AB2297EC0A}">
  <dimension ref="B2:J374"/>
  <sheetViews>
    <sheetView view="pageBreakPreview" zoomScale="85" zoomScaleNormal="85" zoomScaleSheetLayoutView="85" workbookViewId="0"/>
  </sheetViews>
  <sheetFormatPr defaultColWidth="7.90625" defaultRowHeight="13.5" x14ac:dyDescent="0.35"/>
  <cols>
    <col min="1" max="1" width="7.36328125" style="90" customWidth="1"/>
    <col min="2" max="2" width="59.453125" style="82" customWidth="1"/>
    <col min="3" max="3" width="52.36328125" style="82" bestFit="1" customWidth="1"/>
    <col min="4" max="4" width="32" style="82" customWidth="1"/>
    <col min="5" max="5" width="20.6328125" style="82" customWidth="1"/>
    <col min="6" max="6" width="28.6328125" style="82" customWidth="1"/>
    <col min="7" max="7" width="27.453125" style="82" customWidth="1"/>
    <col min="8" max="8" width="20.6328125" style="82" customWidth="1"/>
    <col min="9" max="9" width="24.90625" style="82" bestFit="1" customWidth="1"/>
    <col min="10" max="10" width="7.90625" style="90"/>
    <col min="11" max="11" width="26.453125" style="90" bestFit="1" customWidth="1"/>
    <col min="12" max="16384" width="7.90625" style="90"/>
  </cols>
  <sheetData>
    <row r="2" spans="2:8" x14ac:dyDescent="0.35">
      <c r="B2" s="81"/>
    </row>
    <row r="3" spans="2:8" x14ac:dyDescent="0.35">
      <c r="B3" s="81" t="s">
        <v>2961</v>
      </c>
    </row>
    <row r="4" spans="2:8" x14ac:dyDescent="0.35">
      <c r="B4" s="82" t="s">
        <v>2962</v>
      </c>
    </row>
    <row r="5" spans="2:8" ht="14.4" hidden="1" customHeight="1" x14ac:dyDescent="0.35"/>
    <row r="6" spans="2:8" x14ac:dyDescent="0.35">
      <c r="B6" s="81"/>
    </row>
    <row r="7" spans="2:8" x14ac:dyDescent="0.35">
      <c r="B7" s="82" t="s">
        <v>2963</v>
      </c>
      <c r="H7" s="83" t="s">
        <v>2964</v>
      </c>
    </row>
    <row r="8" spans="2:8" ht="40.5" x14ac:dyDescent="0.35">
      <c r="B8" s="84" t="s">
        <v>699</v>
      </c>
      <c r="C8" s="84" t="s">
        <v>2965</v>
      </c>
      <c r="D8" s="84" t="s">
        <v>2966</v>
      </c>
      <c r="E8" s="84" t="s">
        <v>2967</v>
      </c>
      <c r="F8" s="84" t="s">
        <v>2968</v>
      </c>
      <c r="G8" s="84" t="s">
        <v>2969</v>
      </c>
      <c r="H8" s="84" t="s">
        <v>2970</v>
      </c>
    </row>
    <row r="9" spans="2:8" x14ac:dyDescent="0.35">
      <c r="B9" s="85" t="s">
        <v>201</v>
      </c>
      <c r="C9" s="86" t="s">
        <v>2971</v>
      </c>
      <c r="D9" s="87" t="s">
        <v>2972</v>
      </c>
      <c r="E9" s="88">
        <v>2290.8058169999999</v>
      </c>
      <c r="F9" s="88">
        <v>2262.4</v>
      </c>
      <c r="G9" s="88">
        <v>143.87673000000001</v>
      </c>
      <c r="H9" s="89">
        <v>1</v>
      </c>
    </row>
    <row r="10" spans="2:8" x14ac:dyDescent="0.35">
      <c r="B10" s="85" t="s">
        <v>201</v>
      </c>
      <c r="C10" s="86" t="s">
        <v>2973</v>
      </c>
      <c r="D10" s="87" t="s">
        <v>2972</v>
      </c>
      <c r="E10" s="88">
        <v>1492.9985449999999</v>
      </c>
      <c r="F10" s="88">
        <v>1474.95</v>
      </c>
      <c r="G10" s="88">
        <v>2719.6346450000001</v>
      </c>
      <c r="H10" s="89">
        <v>1</v>
      </c>
    </row>
    <row r="11" spans="2:8" x14ac:dyDescent="0.35">
      <c r="B11" s="85" t="s">
        <v>201</v>
      </c>
      <c r="C11" s="86" t="s">
        <v>2974</v>
      </c>
      <c r="D11" s="87" t="s">
        <v>2972</v>
      </c>
      <c r="E11" s="88">
        <v>752.96305700000005</v>
      </c>
      <c r="F11" s="88">
        <v>739.95</v>
      </c>
      <c r="G11" s="88">
        <v>1685.9735756999999</v>
      </c>
      <c r="H11" s="89">
        <v>1</v>
      </c>
    </row>
    <row r="12" spans="2:8" x14ac:dyDescent="0.35">
      <c r="B12" s="85" t="s">
        <v>201</v>
      </c>
      <c r="C12" s="86" t="s">
        <v>2975</v>
      </c>
      <c r="D12" s="87" t="s">
        <v>2972</v>
      </c>
      <c r="E12" s="88">
        <v>796.6</v>
      </c>
      <c r="F12" s="88">
        <v>790.85</v>
      </c>
      <c r="G12" s="88">
        <v>11.8952232</v>
      </c>
      <c r="H12" s="89">
        <v>1</v>
      </c>
    </row>
    <row r="13" spans="2:8" x14ac:dyDescent="0.35">
      <c r="B13" s="85" t="s">
        <v>201</v>
      </c>
      <c r="C13" s="86" t="s">
        <v>2976</v>
      </c>
      <c r="D13" s="87" t="s">
        <v>2972</v>
      </c>
      <c r="E13" s="88">
        <v>761.74790599999994</v>
      </c>
      <c r="F13" s="88">
        <v>753.9</v>
      </c>
      <c r="G13" s="88">
        <v>340.02196249999997</v>
      </c>
      <c r="H13" s="89">
        <v>1</v>
      </c>
    </row>
    <row r="14" spans="2:8" x14ac:dyDescent="0.35">
      <c r="B14" s="85" t="s">
        <v>201</v>
      </c>
      <c r="C14" s="86" t="s">
        <v>2977</v>
      </c>
      <c r="D14" s="87" t="s">
        <v>2972</v>
      </c>
      <c r="E14" s="88">
        <v>408.62895800000001</v>
      </c>
      <c r="F14" s="88">
        <v>402.35</v>
      </c>
      <c r="G14" s="88">
        <v>58.095682500000002</v>
      </c>
      <c r="H14" s="89">
        <v>1</v>
      </c>
    </row>
    <row r="15" spans="2:8" x14ac:dyDescent="0.35">
      <c r="B15" s="85" t="s">
        <v>201</v>
      </c>
      <c r="C15" s="86" t="s">
        <v>2978</v>
      </c>
      <c r="D15" s="87" t="s">
        <v>2972</v>
      </c>
      <c r="E15" s="88">
        <v>4496.0234110000001</v>
      </c>
      <c r="F15" s="88">
        <v>4490.6000000000004</v>
      </c>
      <c r="G15" s="88">
        <v>257.36149</v>
      </c>
      <c r="H15" s="89">
        <v>1</v>
      </c>
    </row>
    <row r="16" spans="2:8" x14ac:dyDescent="0.35">
      <c r="B16" s="85" t="s">
        <v>201</v>
      </c>
      <c r="C16" s="86" t="s">
        <v>2979</v>
      </c>
      <c r="D16" s="87" t="s">
        <v>2972</v>
      </c>
      <c r="E16" s="88">
        <v>230.15</v>
      </c>
      <c r="F16" s="88">
        <v>226.8</v>
      </c>
      <c r="G16" s="88">
        <v>20.344799999999999</v>
      </c>
      <c r="H16" s="89">
        <v>1</v>
      </c>
    </row>
    <row r="17" spans="2:8" x14ac:dyDescent="0.35">
      <c r="B17" s="85" t="s">
        <v>201</v>
      </c>
      <c r="C17" s="86" t="s">
        <v>2980</v>
      </c>
      <c r="D17" s="87" t="s">
        <v>2972</v>
      </c>
      <c r="E17" s="88">
        <v>122.6</v>
      </c>
      <c r="F17" s="88">
        <v>134.55000000000001</v>
      </c>
      <c r="G17" s="88">
        <v>5.8386488999999999</v>
      </c>
      <c r="H17" s="89">
        <v>1</v>
      </c>
    </row>
    <row r="18" spans="2:8" x14ac:dyDescent="0.35">
      <c r="B18" s="85" t="s">
        <v>201</v>
      </c>
      <c r="C18" s="86" t="s">
        <v>2981</v>
      </c>
      <c r="D18" s="87" t="s">
        <v>2972</v>
      </c>
      <c r="E18" s="88">
        <v>3325.5823249999999</v>
      </c>
      <c r="F18" s="88">
        <v>3254.4</v>
      </c>
      <c r="G18" s="88">
        <v>181.07317800000001</v>
      </c>
      <c r="H18" s="89">
        <v>1</v>
      </c>
    </row>
    <row r="19" spans="2:8" x14ac:dyDescent="0.35">
      <c r="B19" s="85" t="s">
        <v>201</v>
      </c>
      <c r="C19" s="86" t="s">
        <v>2982</v>
      </c>
      <c r="D19" s="87" t="s">
        <v>2972</v>
      </c>
      <c r="E19" s="88">
        <v>2078.4867009999998</v>
      </c>
      <c r="F19" s="88">
        <v>2169.9499999999998</v>
      </c>
      <c r="G19" s="88">
        <v>23.121415499999998</v>
      </c>
      <c r="H19" s="89">
        <v>1</v>
      </c>
    </row>
    <row r="20" spans="2:8" x14ac:dyDescent="0.35">
      <c r="B20" s="85" t="s">
        <v>201</v>
      </c>
      <c r="C20" s="86" t="s">
        <v>2983</v>
      </c>
      <c r="D20" s="87" t="s">
        <v>2972</v>
      </c>
      <c r="E20" s="88">
        <v>731.106134</v>
      </c>
      <c r="F20" s="88">
        <v>728.15</v>
      </c>
      <c r="G20" s="88">
        <v>1194.2820219</v>
      </c>
      <c r="H20" s="89">
        <v>1</v>
      </c>
    </row>
    <row r="21" spans="2:8" x14ac:dyDescent="0.35">
      <c r="B21" s="85" t="s">
        <v>201</v>
      </c>
      <c r="C21" s="86" t="s">
        <v>2984</v>
      </c>
      <c r="D21" s="87" t="s">
        <v>2972</v>
      </c>
      <c r="E21" s="88">
        <v>787.842535</v>
      </c>
      <c r="F21" s="88">
        <v>770.35</v>
      </c>
      <c r="G21" s="88">
        <v>682.04637600000012</v>
      </c>
      <c r="H21" s="89">
        <v>1</v>
      </c>
    </row>
    <row r="22" spans="2:8" x14ac:dyDescent="0.35">
      <c r="B22" s="85" t="s">
        <v>201</v>
      </c>
      <c r="C22" s="86" t="s">
        <v>2985</v>
      </c>
      <c r="D22" s="87" t="s">
        <v>2972</v>
      </c>
      <c r="E22" s="88">
        <v>3886.5473400000001</v>
      </c>
      <c r="F22" s="88">
        <v>3841.85</v>
      </c>
      <c r="G22" s="88">
        <v>112.65474640000001</v>
      </c>
      <c r="H22" s="89">
        <v>1</v>
      </c>
    </row>
    <row r="23" spans="2:8" x14ac:dyDescent="0.35">
      <c r="B23" s="85" t="s">
        <v>201</v>
      </c>
      <c r="C23" s="86" t="s">
        <v>2986</v>
      </c>
      <c r="D23" s="87" t="s">
        <v>2972</v>
      </c>
      <c r="E23" s="88">
        <v>7573.8613839999998</v>
      </c>
      <c r="F23" s="88">
        <v>7687.25</v>
      </c>
      <c r="G23" s="88">
        <v>1492.4804184</v>
      </c>
      <c r="H23" s="89">
        <v>1</v>
      </c>
    </row>
    <row r="24" spans="2:8" x14ac:dyDescent="0.35">
      <c r="B24" s="85" t="s">
        <v>201</v>
      </c>
      <c r="C24" s="86" t="s">
        <v>2987</v>
      </c>
      <c r="D24" s="87" t="s">
        <v>2972</v>
      </c>
      <c r="E24" s="88">
        <v>17887.020578</v>
      </c>
      <c r="F24" s="88">
        <v>17841.8</v>
      </c>
      <c r="G24" s="88">
        <v>196.00102230000002</v>
      </c>
      <c r="H24" s="89">
        <v>1</v>
      </c>
    </row>
    <row r="25" spans="2:8" x14ac:dyDescent="0.35">
      <c r="B25" s="85" t="s">
        <v>201</v>
      </c>
      <c r="C25" s="86" t="s">
        <v>2988</v>
      </c>
      <c r="D25" s="87" t="s">
        <v>2972</v>
      </c>
      <c r="E25" s="88">
        <v>2532.5289499999999</v>
      </c>
      <c r="F25" s="88">
        <v>2545.1</v>
      </c>
      <c r="G25" s="88">
        <v>87.75849199999999</v>
      </c>
      <c r="H25" s="89">
        <v>1</v>
      </c>
    </row>
    <row r="26" spans="2:8" x14ac:dyDescent="0.35">
      <c r="B26" s="85" t="s">
        <v>201</v>
      </c>
      <c r="C26" s="86" t="s">
        <v>2989</v>
      </c>
      <c r="D26" s="87" t="s">
        <v>2972</v>
      </c>
      <c r="E26" s="88">
        <v>287.24848600000001</v>
      </c>
      <c r="F26" s="88">
        <v>284.45</v>
      </c>
      <c r="G26" s="88">
        <v>679.88343600000007</v>
      </c>
      <c r="H26" s="89">
        <v>1</v>
      </c>
    </row>
    <row r="27" spans="2:8" x14ac:dyDescent="0.35">
      <c r="B27" s="85" t="s">
        <v>201</v>
      </c>
      <c r="C27" s="86" t="s">
        <v>2990</v>
      </c>
      <c r="D27" s="87" t="s">
        <v>2972</v>
      </c>
      <c r="E27" s="88">
        <v>82.048098999999993</v>
      </c>
      <c r="F27" s="88">
        <v>81.95</v>
      </c>
      <c r="G27" s="88">
        <v>740.57292110000003</v>
      </c>
      <c r="H27" s="89">
        <v>1</v>
      </c>
    </row>
    <row r="28" spans="2:8" x14ac:dyDescent="0.35">
      <c r="B28" s="85" t="s">
        <v>201</v>
      </c>
      <c r="C28" s="86" t="s">
        <v>2991</v>
      </c>
      <c r="D28" s="87" t="s">
        <v>2972</v>
      </c>
      <c r="E28" s="88">
        <v>1786.0555999999999</v>
      </c>
      <c r="F28" s="88">
        <v>1783.6</v>
      </c>
      <c r="G28" s="88">
        <v>16.641746999999999</v>
      </c>
      <c r="H28" s="89">
        <v>1</v>
      </c>
    </row>
    <row r="29" spans="2:8" x14ac:dyDescent="0.35">
      <c r="B29" s="85" t="s">
        <v>201</v>
      </c>
      <c r="C29" s="86" t="s">
        <v>2992</v>
      </c>
      <c r="D29" s="87" t="s">
        <v>2972</v>
      </c>
      <c r="E29" s="88">
        <v>757.810877</v>
      </c>
      <c r="F29" s="88">
        <v>740.55</v>
      </c>
      <c r="G29" s="88">
        <v>260.41876960000002</v>
      </c>
      <c r="H29" s="89">
        <v>1</v>
      </c>
    </row>
    <row r="30" spans="2:8" x14ac:dyDescent="0.35">
      <c r="B30" s="85" t="s">
        <v>201</v>
      </c>
      <c r="C30" s="86" t="s">
        <v>2993</v>
      </c>
      <c r="D30" s="87" t="s">
        <v>2972</v>
      </c>
      <c r="E30" s="88">
        <v>57.220534000000001</v>
      </c>
      <c r="F30" s="88">
        <v>64.900000000000006</v>
      </c>
      <c r="G30" s="88">
        <v>165.72486000000001</v>
      </c>
      <c r="H30" s="89">
        <v>1</v>
      </c>
    </row>
    <row r="31" spans="2:8" x14ac:dyDescent="0.35">
      <c r="B31" s="85" t="s">
        <v>201</v>
      </c>
      <c r="C31" s="86" t="s">
        <v>2994</v>
      </c>
      <c r="D31" s="87" t="s">
        <v>2972</v>
      </c>
      <c r="E31" s="88">
        <v>430.51787899999999</v>
      </c>
      <c r="F31" s="88">
        <v>433.15</v>
      </c>
      <c r="G31" s="88">
        <v>998.78314950000004</v>
      </c>
      <c r="H31" s="89">
        <v>1</v>
      </c>
    </row>
    <row r="32" spans="2:8" x14ac:dyDescent="0.35">
      <c r="B32" s="85" t="s">
        <v>201</v>
      </c>
      <c r="C32" s="86" t="s">
        <v>2995</v>
      </c>
      <c r="D32" s="87" t="s">
        <v>2972</v>
      </c>
      <c r="E32" s="88">
        <v>366.97708299999999</v>
      </c>
      <c r="F32" s="88">
        <v>364</v>
      </c>
      <c r="G32" s="88">
        <v>48.449039999999997</v>
      </c>
      <c r="H32" s="89">
        <v>1</v>
      </c>
    </row>
    <row r="33" spans="2:8" x14ac:dyDescent="0.35">
      <c r="B33" s="85" t="s">
        <v>201</v>
      </c>
      <c r="C33" s="86" t="s">
        <v>2996</v>
      </c>
      <c r="D33" s="87" t="s">
        <v>2972</v>
      </c>
      <c r="E33" s="88">
        <v>15812</v>
      </c>
      <c r="F33" s="88">
        <v>15553.75</v>
      </c>
      <c r="G33" s="88">
        <v>5.2060817999999998</v>
      </c>
      <c r="H33" s="89">
        <v>1</v>
      </c>
    </row>
    <row r="34" spans="2:8" x14ac:dyDescent="0.35">
      <c r="B34" s="85" t="s">
        <v>201</v>
      </c>
      <c r="C34" s="86" t="s">
        <v>2997</v>
      </c>
      <c r="D34" s="87" t="s">
        <v>2972</v>
      </c>
      <c r="E34" s="88">
        <v>550.51</v>
      </c>
      <c r="F34" s="88">
        <v>554.35</v>
      </c>
      <c r="G34" s="88">
        <v>98.685180000000003</v>
      </c>
      <c r="H34" s="89">
        <v>1</v>
      </c>
    </row>
    <row r="35" spans="2:8" x14ac:dyDescent="0.35">
      <c r="B35" s="85" t="s">
        <v>201</v>
      </c>
      <c r="C35" s="86" t="s">
        <v>2998</v>
      </c>
      <c r="D35" s="87" t="s">
        <v>2972</v>
      </c>
      <c r="E35" s="88">
        <v>638.84429999999998</v>
      </c>
      <c r="F35" s="88">
        <v>689.45</v>
      </c>
      <c r="G35" s="88">
        <v>74.127451199999996</v>
      </c>
      <c r="H35" s="89">
        <v>1</v>
      </c>
    </row>
    <row r="36" spans="2:8" x14ac:dyDescent="0.35">
      <c r="B36" s="85" t="s">
        <v>201</v>
      </c>
      <c r="C36" s="86" t="s">
        <v>2999</v>
      </c>
      <c r="D36" s="87" t="s">
        <v>2972</v>
      </c>
      <c r="E36" s="88">
        <v>165.23177799999999</v>
      </c>
      <c r="F36" s="88">
        <v>173.9</v>
      </c>
      <c r="G36" s="88">
        <v>529.59954600000003</v>
      </c>
      <c r="H36" s="89">
        <v>1</v>
      </c>
    </row>
    <row r="37" spans="2:8" x14ac:dyDescent="0.35">
      <c r="B37" s="85" t="s">
        <v>201</v>
      </c>
      <c r="C37" s="86" t="s">
        <v>3000</v>
      </c>
      <c r="D37" s="87" t="s">
        <v>2972</v>
      </c>
      <c r="E37" s="88">
        <v>564.66719999999998</v>
      </c>
      <c r="F37" s="88">
        <v>566.95000000000005</v>
      </c>
      <c r="G37" s="88">
        <v>148.82722659999999</v>
      </c>
      <c r="H37" s="89">
        <v>1</v>
      </c>
    </row>
    <row r="38" spans="2:8" x14ac:dyDescent="0.35">
      <c r="B38" s="85" t="s">
        <v>201</v>
      </c>
      <c r="C38" s="86" t="s">
        <v>3001</v>
      </c>
      <c r="D38" s="87" t="s">
        <v>2972</v>
      </c>
      <c r="E38" s="88">
        <v>153.391032</v>
      </c>
      <c r="F38" s="88">
        <v>158.55000000000001</v>
      </c>
      <c r="G38" s="88">
        <v>31.160550400000002</v>
      </c>
      <c r="H38" s="89">
        <v>1</v>
      </c>
    </row>
    <row r="39" spans="2:8" x14ac:dyDescent="0.35">
      <c r="B39" s="85" t="s">
        <v>201</v>
      </c>
      <c r="C39" s="86" t="s">
        <v>3002</v>
      </c>
      <c r="D39" s="87" t="s">
        <v>2972</v>
      </c>
      <c r="E39" s="88">
        <v>5438.2857000000004</v>
      </c>
      <c r="F39" s="88">
        <v>5244.55</v>
      </c>
      <c r="G39" s="88">
        <v>34.487869499999995</v>
      </c>
      <c r="H39" s="89">
        <v>1</v>
      </c>
    </row>
    <row r="40" spans="2:8" x14ac:dyDescent="0.35">
      <c r="B40" s="85" t="s">
        <v>201</v>
      </c>
      <c r="C40" s="86" t="s">
        <v>3003</v>
      </c>
      <c r="D40" s="87" t="s">
        <v>2972</v>
      </c>
      <c r="E40" s="88">
        <v>803.8</v>
      </c>
      <c r="F40" s="88">
        <v>798.5</v>
      </c>
      <c r="G40" s="88">
        <v>2.0168438000000002</v>
      </c>
      <c r="H40" s="89">
        <v>1</v>
      </c>
    </row>
    <row r="41" spans="2:8" x14ac:dyDescent="0.35">
      <c r="B41" s="85" t="s">
        <v>201</v>
      </c>
      <c r="C41" s="86" t="s">
        <v>3004</v>
      </c>
      <c r="D41" s="87" t="s">
        <v>2972</v>
      </c>
      <c r="E41" s="88">
        <v>1000.631244</v>
      </c>
      <c r="F41" s="88">
        <v>997.85</v>
      </c>
      <c r="G41" s="88">
        <v>40.800912000000004</v>
      </c>
      <c r="H41" s="89">
        <v>1</v>
      </c>
    </row>
    <row r="42" spans="2:8" x14ac:dyDescent="0.35">
      <c r="B42" s="85" t="s">
        <v>201</v>
      </c>
      <c r="C42" s="86" t="s">
        <v>3005</v>
      </c>
      <c r="D42" s="87" t="s">
        <v>2972</v>
      </c>
      <c r="E42" s="88">
        <v>2403.3854649999998</v>
      </c>
      <c r="F42" s="88">
        <v>2410.0500000000002</v>
      </c>
      <c r="G42" s="88">
        <v>99.085572799999994</v>
      </c>
      <c r="H42" s="89">
        <v>1</v>
      </c>
    </row>
    <row r="43" spans="2:8" x14ac:dyDescent="0.35">
      <c r="B43" s="85" t="s">
        <v>201</v>
      </c>
      <c r="C43" s="86" t="s">
        <v>3006</v>
      </c>
      <c r="D43" s="87" t="s">
        <v>2972</v>
      </c>
      <c r="E43" s="88">
        <v>4820.1499999999996</v>
      </c>
      <c r="F43" s="88">
        <v>4812.75</v>
      </c>
      <c r="G43" s="88">
        <v>1.8631124999999999</v>
      </c>
      <c r="H43" s="89">
        <v>1</v>
      </c>
    </row>
    <row r="44" spans="2:8" x14ac:dyDescent="0.35">
      <c r="B44" s="85" t="s">
        <v>201</v>
      </c>
      <c r="C44" s="86" t="s">
        <v>3007</v>
      </c>
      <c r="D44" s="87" t="s">
        <v>2972</v>
      </c>
      <c r="E44" s="88">
        <v>408.26291400000002</v>
      </c>
      <c r="F44" s="88">
        <v>419.3</v>
      </c>
      <c r="G44" s="88">
        <v>231.16430700000004</v>
      </c>
      <c r="H44" s="89">
        <v>1</v>
      </c>
    </row>
    <row r="45" spans="2:8" x14ac:dyDescent="0.35">
      <c r="B45" s="85" t="s">
        <v>201</v>
      </c>
      <c r="C45" s="86" t="s">
        <v>3008</v>
      </c>
      <c r="D45" s="87" t="s">
        <v>2972</v>
      </c>
      <c r="E45" s="88">
        <v>4959.2700000000004</v>
      </c>
      <c r="F45" s="88">
        <v>4901.6499999999996</v>
      </c>
      <c r="G45" s="88">
        <v>107.246184</v>
      </c>
      <c r="H45" s="89">
        <v>1</v>
      </c>
    </row>
    <row r="46" spans="2:8" x14ac:dyDescent="0.35">
      <c r="B46" s="85" t="s">
        <v>201</v>
      </c>
      <c r="C46" s="86" t="s">
        <v>3009</v>
      </c>
      <c r="D46" s="87" t="s">
        <v>2972</v>
      </c>
      <c r="E46" s="88">
        <v>1456.9035710000001</v>
      </c>
      <c r="F46" s="88">
        <v>1488.25</v>
      </c>
      <c r="G46" s="88">
        <v>31.346508200000002</v>
      </c>
      <c r="H46" s="89">
        <v>1</v>
      </c>
    </row>
    <row r="47" spans="2:8" x14ac:dyDescent="0.35">
      <c r="B47" s="85" t="s">
        <v>201</v>
      </c>
      <c r="C47" s="86" t="s">
        <v>3010</v>
      </c>
      <c r="D47" s="87" t="s">
        <v>2972</v>
      </c>
      <c r="E47" s="88">
        <v>181.15003200000001</v>
      </c>
      <c r="F47" s="88">
        <v>179.25</v>
      </c>
      <c r="G47" s="88">
        <v>47.985750000000003</v>
      </c>
      <c r="H47" s="89">
        <v>1</v>
      </c>
    </row>
    <row r="48" spans="2:8" x14ac:dyDescent="0.35">
      <c r="B48" s="85" t="s">
        <v>201</v>
      </c>
      <c r="C48" s="86" t="s">
        <v>3011</v>
      </c>
      <c r="D48" s="87" t="s">
        <v>2972</v>
      </c>
      <c r="E48" s="88">
        <v>160.01249999999999</v>
      </c>
      <c r="F48" s="88">
        <v>159.85</v>
      </c>
      <c r="G48" s="88">
        <v>15.931919199999999</v>
      </c>
      <c r="H48" s="89">
        <v>1</v>
      </c>
    </row>
    <row r="49" spans="2:8" x14ac:dyDescent="0.35">
      <c r="B49" s="85" t="s">
        <v>201</v>
      </c>
      <c r="C49" s="86" t="s">
        <v>3012</v>
      </c>
      <c r="D49" s="87" t="s">
        <v>2972</v>
      </c>
      <c r="E49" s="88">
        <v>507.8528</v>
      </c>
      <c r="F49" s="88">
        <v>512.9</v>
      </c>
      <c r="G49" s="88">
        <v>42.356741400000004</v>
      </c>
      <c r="H49" s="89">
        <v>1</v>
      </c>
    </row>
    <row r="50" spans="2:8" x14ac:dyDescent="0.35">
      <c r="B50" s="85" t="s">
        <v>201</v>
      </c>
      <c r="C50" s="86" t="s">
        <v>3013</v>
      </c>
      <c r="D50" s="87" t="s">
        <v>2972</v>
      </c>
      <c r="E50" s="88">
        <v>1033.05</v>
      </c>
      <c r="F50" s="88">
        <v>1034.4000000000001</v>
      </c>
      <c r="G50" s="88">
        <v>6.9724199999999996</v>
      </c>
      <c r="H50" s="89">
        <v>1</v>
      </c>
    </row>
    <row r="51" spans="2:8" x14ac:dyDescent="0.35">
      <c r="B51" s="85" t="s">
        <v>201</v>
      </c>
      <c r="C51" s="86" t="s">
        <v>3014</v>
      </c>
      <c r="D51" s="87" t="s">
        <v>2972</v>
      </c>
      <c r="E51" s="88">
        <v>323.91001299999999</v>
      </c>
      <c r="F51" s="88">
        <v>320.95</v>
      </c>
      <c r="G51" s="88">
        <v>45.015023999999997</v>
      </c>
      <c r="H51" s="89">
        <v>1</v>
      </c>
    </row>
    <row r="52" spans="2:8" x14ac:dyDescent="0.35">
      <c r="B52" s="85" t="s">
        <v>201</v>
      </c>
      <c r="C52" s="86" t="s">
        <v>3015</v>
      </c>
      <c r="D52" s="87" t="s">
        <v>2972</v>
      </c>
      <c r="E52" s="88">
        <v>618.85910000000001</v>
      </c>
      <c r="F52" s="88">
        <v>640.85</v>
      </c>
      <c r="G52" s="88">
        <v>19.955340899999999</v>
      </c>
      <c r="H52" s="89">
        <v>1</v>
      </c>
    </row>
    <row r="53" spans="2:8" x14ac:dyDescent="0.35">
      <c r="B53" s="85" t="s">
        <v>201</v>
      </c>
      <c r="C53" s="86" t="s">
        <v>3016</v>
      </c>
      <c r="D53" s="87" t="s">
        <v>2972</v>
      </c>
      <c r="E53" s="88">
        <v>1396.5306</v>
      </c>
      <c r="F53" s="88">
        <v>1380.9</v>
      </c>
      <c r="G53" s="88">
        <v>73.039767499999996</v>
      </c>
      <c r="H53" s="89">
        <v>1</v>
      </c>
    </row>
    <row r="54" spans="2:8" x14ac:dyDescent="0.35">
      <c r="B54" s="85" t="s">
        <v>201</v>
      </c>
      <c r="C54" s="86" t="s">
        <v>3017</v>
      </c>
      <c r="D54" s="87" t="s">
        <v>2972</v>
      </c>
      <c r="E54" s="88">
        <v>1278.9855689999999</v>
      </c>
      <c r="F54" s="88">
        <v>1275.55</v>
      </c>
      <c r="G54" s="88">
        <v>94.608440999999999</v>
      </c>
      <c r="H54" s="89">
        <v>1</v>
      </c>
    </row>
    <row r="55" spans="2:8" x14ac:dyDescent="0.35">
      <c r="B55" s="85" t="s">
        <v>201</v>
      </c>
      <c r="C55" s="86" t="s">
        <v>3018</v>
      </c>
      <c r="D55" s="87" t="s">
        <v>2972</v>
      </c>
      <c r="E55" s="88">
        <v>2924.874327</v>
      </c>
      <c r="F55" s="88">
        <v>2924.9</v>
      </c>
      <c r="G55" s="88">
        <v>461.80652399999997</v>
      </c>
      <c r="H55" s="89">
        <v>1</v>
      </c>
    </row>
    <row r="56" spans="2:8" x14ac:dyDescent="0.35">
      <c r="B56" s="85" t="s">
        <v>201</v>
      </c>
      <c r="C56" s="86" t="s">
        <v>3019</v>
      </c>
      <c r="D56" s="87" t="s">
        <v>2972</v>
      </c>
      <c r="E56" s="88">
        <v>1609.1790820000001</v>
      </c>
      <c r="F56" s="88">
        <v>1600.15</v>
      </c>
      <c r="G56" s="88">
        <v>69.1091227</v>
      </c>
      <c r="H56" s="89">
        <v>1</v>
      </c>
    </row>
    <row r="57" spans="2:8" x14ac:dyDescent="0.35">
      <c r="B57" s="85" t="s">
        <v>201</v>
      </c>
      <c r="C57" s="86" t="s">
        <v>3020</v>
      </c>
      <c r="D57" s="87" t="s">
        <v>2972</v>
      </c>
      <c r="E57" s="88">
        <v>729.04260299999999</v>
      </c>
      <c r="F57" s="88">
        <v>726.15</v>
      </c>
      <c r="G57" s="88">
        <v>156.62748640000001</v>
      </c>
      <c r="H57" s="89">
        <v>1</v>
      </c>
    </row>
    <row r="58" spans="2:8" x14ac:dyDescent="0.35">
      <c r="B58" s="85" t="s">
        <v>201</v>
      </c>
      <c r="C58" s="86" t="s">
        <v>3021</v>
      </c>
      <c r="D58" s="87" t="s">
        <v>2972</v>
      </c>
      <c r="E58" s="88">
        <v>2893.7034589999998</v>
      </c>
      <c r="F58" s="88">
        <v>2846.9</v>
      </c>
      <c r="G58" s="88">
        <v>155.5798815</v>
      </c>
      <c r="H58" s="89">
        <v>1</v>
      </c>
    </row>
    <row r="59" spans="2:8" x14ac:dyDescent="0.35">
      <c r="B59" s="85" t="s">
        <v>201</v>
      </c>
      <c r="C59" s="86" t="s">
        <v>3022</v>
      </c>
      <c r="D59" s="87" t="s">
        <v>2972</v>
      </c>
      <c r="E59" s="88">
        <v>487.615883</v>
      </c>
      <c r="F59" s="88">
        <v>488.6</v>
      </c>
      <c r="G59" s="88">
        <v>183.15684450000003</v>
      </c>
      <c r="H59" s="89">
        <v>1</v>
      </c>
    </row>
    <row r="60" spans="2:8" x14ac:dyDescent="0.35">
      <c r="B60" s="85" t="s">
        <v>201</v>
      </c>
      <c r="C60" s="86" t="s">
        <v>3023</v>
      </c>
      <c r="D60" s="87" t="s">
        <v>2972</v>
      </c>
      <c r="E60" s="88">
        <v>289.77</v>
      </c>
      <c r="F60" s="88">
        <v>300.5</v>
      </c>
      <c r="G60" s="88">
        <v>28.163025000000001</v>
      </c>
      <c r="H60" s="89">
        <v>1</v>
      </c>
    </row>
    <row r="61" spans="2:8" x14ac:dyDescent="0.35">
      <c r="B61" s="85" t="s">
        <v>201</v>
      </c>
      <c r="C61" s="86" t="s">
        <v>3024</v>
      </c>
      <c r="D61" s="87" t="s">
        <v>2972</v>
      </c>
      <c r="E61" s="88">
        <v>2793.72613</v>
      </c>
      <c r="F61" s="88">
        <v>2761.75</v>
      </c>
      <c r="G61" s="88">
        <v>968.06367760000001</v>
      </c>
      <c r="H61" s="89">
        <v>1</v>
      </c>
    </row>
    <row r="62" spans="2:8" x14ac:dyDescent="0.35">
      <c r="B62" s="85" t="s">
        <v>201</v>
      </c>
      <c r="C62" s="86" t="s">
        <v>3025</v>
      </c>
      <c r="D62" s="87" t="s">
        <v>2972</v>
      </c>
      <c r="E62" s="88">
        <v>720.31567399999994</v>
      </c>
      <c r="F62" s="88">
        <v>704.2</v>
      </c>
      <c r="G62" s="88">
        <v>1482.1644643</v>
      </c>
      <c r="H62" s="89">
        <v>1</v>
      </c>
    </row>
    <row r="63" spans="2:8" x14ac:dyDescent="0.35">
      <c r="B63" s="85" t="s">
        <v>201</v>
      </c>
      <c r="C63" s="86" t="s">
        <v>3026</v>
      </c>
      <c r="D63" s="87" t="s">
        <v>2972</v>
      </c>
      <c r="E63" s="88">
        <v>674.06190000000004</v>
      </c>
      <c r="F63" s="88">
        <v>674.2</v>
      </c>
      <c r="G63" s="88">
        <v>72.899505000000005</v>
      </c>
      <c r="H63" s="89">
        <v>1</v>
      </c>
    </row>
    <row r="64" spans="2:8" x14ac:dyDescent="0.35">
      <c r="B64" s="85" t="s">
        <v>201</v>
      </c>
      <c r="C64" s="86" t="s">
        <v>3027</v>
      </c>
      <c r="D64" s="87" t="s">
        <v>2972</v>
      </c>
      <c r="E64" s="88">
        <v>48.545929000000001</v>
      </c>
      <c r="F64" s="88">
        <v>47.9</v>
      </c>
      <c r="G64" s="88">
        <v>442.39367249999998</v>
      </c>
      <c r="H64" s="89">
        <v>1</v>
      </c>
    </row>
    <row r="65" spans="2:8" x14ac:dyDescent="0.35">
      <c r="B65" s="85" t="s">
        <v>201</v>
      </c>
      <c r="C65" s="86" t="s">
        <v>3028</v>
      </c>
      <c r="D65" s="87" t="s">
        <v>2972</v>
      </c>
      <c r="E65" s="88">
        <v>528.21314900000004</v>
      </c>
      <c r="F65" s="88">
        <v>535.35</v>
      </c>
      <c r="G65" s="88">
        <v>102.8287492</v>
      </c>
      <c r="H65" s="89">
        <v>1</v>
      </c>
    </row>
    <row r="66" spans="2:8" x14ac:dyDescent="0.35">
      <c r="B66" s="85" t="s">
        <v>201</v>
      </c>
      <c r="C66" s="86" t="s">
        <v>3029</v>
      </c>
      <c r="D66" s="87" t="s">
        <v>2972</v>
      </c>
      <c r="E66" s="88">
        <v>1143.8287849999999</v>
      </c>
      <c r="F66" s="88">
        <v>1117.7</v>
      </c>
      <c r="G66" s="88">
        <v>1309.3152659999998</v>
      </c>
      <c r="H66" s="89">
        <v>1</v>
      </c>
    </row>
    <row r="67" spans="2:8" x14ac:dyDescent="0.35">
      <c r="B67" s="85" t="s">
        <v>201</v>
      </c>
      <c r="C67" s="86" t="s">
        <v>3030</v>
      </c>
      <c r="D67" s="87" t="s">
        <v>2972</v>
      </c>
      <c r="E67" s="88">
        <v>6482.0060999999996</v>
      </c>
      <c r="F67" s="88">
        <v>6453.95</v>
      </c>
      <c r="G67" s="88">
        <v>101.99841470000001</v>
      </c>
      <c r="H67" s="89">
        <v>1</v>
      </c>
    </row>
    <row r="68" spans="2:8" x14ac:dyDescent="0.35">
      <c r="B68" s="85" t="s">
        <v>201</v>
      </c>
      <c r="C68" s="86" t="s">
        <v>3031</v>
      </c>
      <c r="D68" s="87" t="s">
        <v>2972</v>
      </c>
      <c r="E68" s="88">
        <v>1678.05</v>
      </c>
      <c r="F68" s="88">
        <v>1666.55</v>
      </c>
      <c r="G68" s="88">
        <v>1.7875755</v>
      </c>
      <c r="H68" s="89">
        <v>1</v>
      </c>
    </row>
    <row r="69" spans="2:8" x14ac:dyDescent="0.35">
      <c r="B69" s="85" t="s">
        <v>201</v>
      </c>
      <c r="C69" s="86" t="s">
        <v>3032</v>
      </c>
      <c r="D69" s="87" t="s">
        <v>2972</v>
      </c>
      <c r="E69" s="88">
        <v>2029.119565</v>
      </c>
      <c r="F69" s="88">
        <v>2024.75</v>
      </c>
      <c r="G69" s="88">
        <v>458.4847393</v>
      </c>
      <c r="H69" s="89">
        <v>1</v>
      </c>
    </row>
    <row r="70" spans="2:8" x14ac:dyDescent="0.35">
      <c r="B70" s="85" t="s">
        <v>201</v>
      </c>
      <c r="C70" s="86" t="s">
        <v>3033</v>
      </c>
      <c r="D70" s="87" t="s">
        <v>2972</v>
      </c>
      <c r="E70" s="88">
        <v>238.58526000000001</v>
      </c>
      <c r="F70" s="88">
        <v>236.85</v>
      </c>
      <c r="G70" s="88">
        <v>252.97509600000001</v>
      </c>
      <c r="H70" s="89">
        <v>1</v>
      </c>
    </row>
    <row r="71" spans="2:8" x14ac:dyDescent="0.35">
      <c r="B71" s="85" t="s">
        <v>201</v>
      </c>
      <c r="C71" s="86" t="s">
        <v>3034</v>
      </c>
      <c r="D71" s="87" t="s">
        <v>2972</v>
      </c>
      <c r="E71" s="88">
        <v>374.00065000000001</v>
      </c>
      <c r="F71" s="88">
        <v>390.2</v>
      </c>
      <c r="G71" s="88">
        <v>1667.2080000000001</v>
      </c>
      <c r="H71" s="89">
        <v>1</v>
      </c>
    </row>
    <row r="72" spans="2:8" x14ac:dyDescent="0.35">
      <c r="B72" s="85" t="s">
        <v>201</v>
      </c>
      <c r="C72" s="86" t="s">
        <v>3035</v>
      </c>
      <c r="D72" s="87" t="s">
        <v>2972</v>
      </c>
      <c r="E72" s="88">
        <v>665.80988400000001</v>
      </c>
      <c r="F72" s="88">
        <v>671.95</v>
      </c>
      <c r="G72" s="88">
        <v>1178.2858944000002</v>
      </c>
      <c r="H72" s="89">
        <v>1</v>
      </c>
    </row>
    <row r="73" spans="2:8" x14ac:dyDescent="0.35">
      <c r="B73" s="85" t="s">
        <v>201</v>
      </c>
      <c r="C73" s="86" t="s">
        <v>3036</v>
      </c>
      <c r="D73" s="87" t="s">
        <v>2972</v>
      </c>
      <c r="E73" s="88">
        <v>4068.452851</v>
      </c>
      <c r="F73" s="88">
        <v>4066.05</v>
      </c>
      <c r="G73" s="88">
        <v>225.12329819999999</v>
      </c>
      <c r="H73" s="89">
        <v>1</v>
      </c>
    </row>
    <row r="74" spans="2:8" x14ac:dyDescent="0.35">
      <c r="B74" s="85" t="s">
        <v>201</v>
      </c>
      <c r="C74" s="86" t="s">
        <v>3037</v>
      </c>
      <c r="D74" s="87" t="s">
        <v>2972</v>
      </c>
      <c r="E74" s="88">
        <v>88.161250999999993</v>
      </c>
      <c r="F74" s="88">
        <v>91.45</v>
      </c>
      <c r="G74" s="88">
        <v>116.05808759999999</v>
      </c>
      <c r="H74" s="89">
        <v>1</v>
      </c>
    </row>
    <row r="75" spans="2:8" x14ac:dyDescent="0.35">
      <c r="B75" s="85" t="s">
        <v>201</v>
      </c>
      <c r="C75" s="86" t="s">
        <v>3038</v>
      </c>
      <c r="D75" s="87" t="s">
        <v>2972</v>
      </c>
      <c r="E75" s="88">
        <v>1752.7033530000001</v>
      </c>
      <c r="F75" s="88">
        <v>1707.5</v>
      </c>
      <c r="G75" s="88">
        <v>28.172916000000001</v>
      </c>
      <c r="H75" s="89">
        <v>1</v>
      </c>
    </row>
    <row r="76" spans="2:8" x14ac:dyDescent="0.35">
      <c r="B76" s="85" t="s">
        <v>201</v>
      </c>
      <c r="C76" s="86" t="s">
        <v>3039</v>
      </c>
      <c r="D76" s="87" t="s">
        <v>2972</v>
      </c>
      <c r="E76" s="88">
        <v>437.22472099999999</v>
      </c>
      <c r="F76" s="88">
        <v>429.25</v>
      </c>
      <c r="G76" s="88">
        <v>211.70767499999999</v>
      </c>
      <c r="H76" s="89">
        <v>1</v>
      </c>
    </row>
    <row r="77" spans="2:8" x14ac:dyDescent="0.35">
      <c r="B77" s="85" t="s">
        <v>201</v>
      </c>
      <c r="C77" s="86" t="s">
        <v>3040</v>
      </c>
      <c r="D77" s="87" t="s">
        <v>2972</v>
      </c>
      <c r="E77" s="88">
        <v>949.22652100000005</v>
      </c>
      <c r="F77" s="88">
        <v>955.25</v>
      </c>
      <c r="G77" s="88">
        <v>87.5251181</v>
      </c>
      <c r="H77" s="89">
        <v>1</v>
      </c>
    </row>
    <row r="78" spans="2:8" x14ac:dyDescent="0.35">
      <c r="B78" s="85" t="s">
        <v>201</v>
      </c>
      <c r="C78" s="86" t="s">
        <v>3041</v>
      </c>
      <c r="D78" s="87" t="s">
        <v>2972</v>
      </c>
      <c r="E78" s="88">
        <v>1094.648807</v>
      </c>
      <c r="F78" s="88">
        <v>1088.75</v>
      </c>
      <c r="G78" s="88">
        <v>68.6192925</v>
      </c>
      <c r="H78" s="89">
        <v>1</v>
      </c>
    </row>
    <row r="79" spans="2:8" x14ac:dyDescent="0.35">
      <c r="B79" s="85" t="s">
        <v>201</v>
      </c>
      <c r="C79" s="86" t="s">
        <v>3042</v>
      </c>
      <c r="D79" s="87" t="s">
        <v>2972</v>
      </c>
      <c r="E79" s="88">
        <v>183.52644699999999</v>
      </c>
      <c r="F79" s="88">
        <v>185.7</v>
      </c>
      <c r="G79" s="88">
        <v>282.40553999999997</v>
      </c>
      <c r="H79" s="89">
        <v>1</v>
      </c>
    </row>
    <row r="80" spans="2:8" x14ac:dyDescent="0.35">
      <c r="B80" s="85" t="s">
        <v>201</v>
      </c>
      <c r="C80" s="86" t="s">
        <v>3043</v>
      </c>
      <c r="D80" s="87" t="s">
        <v>2972</v>
      </c>
      <c r="E80" s="88">
        <v>739.31247499999995</v>
      </c>
      <c r="F80" s="88">
        <v>804.9</v>
      </c>
      <c r="G80" s="88">
        <v>20.405405999999999</v>
      </c>
      <c r="H80" s="89">
        <v>1</v>
      </c>
    </row>
    <row r="81" spans="2:8" x14ac:dyDescent="0.35">
      <c r="B81" s="85" t="s">
        <v>201</v>
      </c>
      <c r="C81" s="86" t="s">
        <v>3044</v>
      </c>
      <c r="D81" s="87" t="s">
        <v>2972</v>
      </c>
      <c r="E81" s="88">
        <v>552.04837999999995</v>
      </c>
      <c r="F81" s="88">
        <v>550.04999999999995</v>
      </c>
      <c r="G81" s="88">
        <v>116.51009999999999</v>
      </c>
      <c r="H81" s="89">
        <v>1</v>
      </c>
    </row>
    <row r="82" spans="2:8" x14ac:dyDescent="0.35">
      <c r="B82" s="85" t="s">
        <v>201</v>
      </c>
      <c r="C82" s="86" t="s">
        <v>3045</v>
      </c>
      <c r="D82" s="87" t="s">
        <v>2972</v>
      </c>
      <c r="E82" s="88">
        <v>7320.1902700000001</v>
      </c>
      <c r="F82" s="88">
        <v>7354.4</v>
      </c>
      <c r="G82" s="88">
        <v>479.03031799999997</v>
      </c>
      <c r="H82" s="89">
        <v>1</v>
      </c>
    </row>
    <row r="83" spans="2:8" x14ac:dyDescent="0.35">
      <c r="B83" s="85" t="s">
        <v>201</v>
      </c>
      <c r="C83" s="86" t="s">
        <v>3046</v>
      </c>
      <c r="D83" s="87" t="s">
        <v>2972</v>
      </c>
      <c r="E83" s="88">
        <v>1020.5</v>
      </c>
      <c r="F83" s="88">
        <v>1016.85</v>
      </c>
      <c r="G83" s="88">
        <v>14.904003799999998</v>
      </c>
      <c r="H83" s="89">
        <v>1</v>
      </c>
    </row>
    <row r="84" spans="2:8" x14ac:dyDescent="0.35">
      <c r="B84" s="85" t="s">
        <v>201</v>
      </c>
      <c r="C84" s="86" t="s">
        <v>3047</v>
      </c>
      <c r="D84" s="87" t="s">
        <v>2972</v>
      </c>
      <c r="E84" s="88">
        <v>4231.3</v>
      </c>
      <c r="F84" s="88">
        <v>4219.6499999999996</v>
      </c>
      <c r="G84" s="88">
        <v>41.021198999999996</v>
      </c>
      <c r="H84" s="89">
        <v>1</v>
      </c>
    </row>
    <row r="85" spans="2:8" x14ac:dyDescent="0.35">
      <c r="B85" s="85" t="s">
        <v>201</v>
      </c>
      <c r="C85" s="86" t="s">
        <v>3048</v>
      </c>
      <c r="D85" s="87" t="s">
        <v>2972</v>
      </c>
      <c r="E85" s="88">
        <v>3135.878706</v>
      </c>
      <c r="F85" s="88">
        <v>3122.5</v>
      </c>
      <c r="G85" s="88">
        <v>111.4658768</v>
      </c>
      <c r="H85" s="89">
        <v>1</v>
      </c>
    </row>
    <row r="86" spans="2:8" x14ac:dyDescent="0.35">
      <c r="B86" s="85" t="s">
        <v>201</v>
      </c>
      <c r="C86" s="86" t="s">
        <v>3049</v>
      </c>
      <c r="D86" s="87" t="s">
        <v>2972</v>
      </c>
      <c r="E86" s="88">
        <v>81283.756250000006</v>
      </c>
      <c r="F86" s="88">
        <v>79529.399999999994</v>
      </c>
      <c r="G86" s="88">
        <v>12.229463200000001</v>
      </c>
      <c r="H86" s="89">
        <v>1</v>
      </c>
    </row>
    <row r="87" spans="2:8" x14ac:dyDescent="0.35">
      <c r="B87" s="85" t="s">
        <v>201</v>
      </c>
      <c r="C87" s="86" t="s">
        <v>3050</v>
      </c>
      <c r="D87" s="87" t="s">
        <v>2972</v>
      </c>
      <c r="E87" s="88">
        <v>1684.4017490000001</v>
      </c>
      <c r="F87" s="88">
        <v>1662.05</v>
      </c>
      <c r="G87" s="88">
        <v>39.659271899999993</v>
      </c>
      <c r="H87" s="89">
        <v>1</v>
      </c>
    </row>
    <row r="88" spans="2:8" x14ac:dyDescent="0.35">
      <c r="B88" s="85" t="s">
        <v>201</v>
      </c>
      <c r="C88" s="86" t="s">
        <v>3051</v>
      </c>
      <c r="D88" s="87" t="s">
        <v>2972</v>
      </c>
      <c r="E88" s="88">
        <v>1495.811101</v>
      </c>
      <c r="F88" s="88">
        <v>1457.55</v>
      </c>
      <c r="G88" s="88">
        <v>26.932112100000001</v>
      </c>
      <c r="H88" s="89">
        <v>1</v>
      </c>
    </row>
    <row r="89" spans="2:8" x14ac:dyDescent="0.35">
      <c r="B89" s="85" t="s">
        <v>201</v>
      </c>
      <c r="C89" s="86" t="s">
        <v>3052</v>
      </c>
      <c r="D89" s="87" t="s">
        <v>2972</v>
      </c>
      <c r="E89" s="88">
        <v>89.323800000000006</v>
      </c>
      <c r="F89" s="88">
        <v>93.95</v>
      </c>
      <c r="G89" s="88">
        <v>419.86412999999999</v>
      </c>
      <c r="H89" s="89">
        <v>1</v>
      </c>
    </row>
    <row r="90" spans="2:8" x14ac:dyDescent="0.35">
      <c r="B90" s="85" t="s">
        <v>201</v>
      </c>
      <c r="C90" s="86" t="s">
        <v>3053</v>
      </c>
      <c r="D90" s="87" t="s">
        <v>2972</v>
      </c>
      <c r="E90" s="88">
        <v>140.73434499999999</v>
      </c>
      <c r="F90" s="88">
        <v>143.69999999999999</v>
      </c>
      <c r="G90" s="88">
        <v>262.89996000000002</v>
      </c>
      <c r="H90" s="89">
        <v>1</v>
      </c>
    </row>
    <row r="91" spans="2:8" x14ac:dyDescent="0.35">
      <c r="B91" s="85" t="s">
        <v>201</v>
      </c>
      <c r="C91" s="86" t="s">
        <v>3054</v>
      </c>
      <c r="D91" s="87" t="s">
        <v>2972</v>
      </c>
      <c r="E91" s="88">
        <v>142.409505</v>
      </c>
      <c r="F91" s="88">
        <v>144.85</v>
      </c>
      <c r="G91" s="88">
        <v>238.70073360000001</v>
      </c>
      <c r="H91" s="89">
        <v>1</v>
      </c>
    </row>
    <row r="92" spans="2:8" x14ac:dyDescent="0.35">
      <c r="B92" s="85" t="s">
        <v>201</v>
      </c>
      <c r="C92" s="86" t="s">
        <v>3055</v>
      </c>
      <c r="D92" s="87" t="s">
        <v>2972</v>
      </c>
      <c r="E92" s="88">
        <v>32397.7</v>
      </c>
      <c r="F92" s="88">
        <v>31905.9</v>
      </c>
      <c r="G92" s="88">
        <v>2.097442</v>
      </c>
      <c r="H92" s="89">
        <v>1</v>
      </c>
    </row>
    <row r="93" spans="2:8" x14ac:dyDescent="0.35">
      <c r="B93" s="85" t="s">
        <v>201</v>
      </c>
      <c r="C93" s="86" t="s">
        <v>3056</v>
      </c>
      <c r="D93" s="87" t="s">
        <v>2972</v>
      </c>
      <c r="E93" s="88">
        <v>239.976923</v>
      </c>
      <c r="F93" s="88">
        <v>239.55</v>
      </c>
      <c r="G93" s="88">
        <v>50.812514999999998</v>
      </c>
      <c r="H93" s="89">
        <v>1</v>
      </c>
    </row>
    <row r="94" spans="2:8" x14ac:dyDescent="0.35">
      <c r="B94" s="85" t="s">
        <v>201</v>
      </c>
      <c r="C94" s="86" t="s">
        <v>3057</v>
      </c>
      <c r="D94" s="87" t="s">
        <v>2972</v>
      </c>
      <c r="E94" s="88">
        <v>2681.1115</v>
      </c>
      <c r="F94" s="88">
        <v>2609.65</v>
      </c>
      <c r="G94" s="88">
        <v>2105.507936</v>
      </c>
      <c r="H94" s="89">
        <v>1</v>
      </c>
    </row>
    <row r="95" spans="2:8" x14ac:dyDescent="0.35">
      <c r="B95" s="85" t="s">
        <v>201</v>
      </c>
      <c r="C95" s="86" t="s">
        <v>3058</v>
      </c>
      <c r="D95" s="87" t="s">
        <v>2972</v>
      </c>
      <c r="E95" s="88">
        <v>147.4</v>
      </c>
      <c r="F95" s="88">
        <v>143.05000000000001</v>
      </c>
      <c r="G95" s="88">
        <v>2.2553585000000003</v>
      </c>
      <c r="H95" s="89">
        <v>1</v>
      </c>
    </row>
    <row r="96" spans="2:8" x14ac:dyDescent="0.35">
      <c r="B96" s="85" t="s">
        <v>201</v>
      </c>
      <c r="C96" s="86" t="s">
        <v>3059</v>
      </c>
      <c r="D96" s="87" t="s">
        <v>2972</v>
      </c>
      <c r="E96" s="88">
        <v>39.102502000000001</v>
      </c>
      <c r="F96" s="88">
        <v>40.25</v>
      </c>
      <c r="G96" s="88">
        <v>1612.2568000000001</v>
      </c>
      <c r="H96" s="89">
        <v>1</v>
      </c>
    </row>
    <row r="97" spans="2:8" x14ac:dyDescent="0.35">
      <c r="B97" s="85" t="s">
        <v>201</v>
      </c>
      <c r="C97" s="86" t="s">
        <v>3060</v>
      </c>
      <c r="D97" s="87" t="s">
        <v>2972</v>
      </c>
      <c r="E97" s="88">
        <v>1615.222739</v>
      </c>
      <c r="F97" s="88">
        <v>1605.35</v>
      </c>
      <c r="G97" s="88">
        <v>592.35032890000014</v>
      </c>
      <c r="H97" s="89">
        <v>1</v>
      </c>
    </row>
    <row r="98" spans="2:8" x14ac:dyDescent="0.35">
      <c r="B98" s="85" t="s">
        <v>201</v>
      </c>
      <c r="C98" s="86" t="s">
        <v>3061</v>
      </c>
      <c r="D98" s="87" t="s">
        <v>2972</v>
      </c>
      <c r="E98" s="88">
        <v>190.68</v>
      </c>
      <c r="F98" s="88">
        <v>191.25</v>
      </c>
      <c r="G98" s="88">
        <v>42.697969999999998</v>
      </c>
      <c r="H98" s="89">
        <v>1</v>
      </c>
    </row>
    <row r="99" spans="2:8" x14ac:dyDescent="0.35">
      <c r="B99" s="85" t="s">
        <v>201</v>
      </c>
      <c r="C99" s="86" t="s">
        <v>3062</v>
      </c>
      <c r="D99" s="87" t="s">
        <v>2972</v>
      </c>
      <c r="E99" s="88">
        <v>2533.083419</v>
      </c>
      <c r="F99" s="88">
        <v>2520.5500000000002</v>
      </c>
      <c r="G99" s="88">
        <v>1231.3683123000001</v>
      </c>
      <c r="H99" s="89">
        <v>1</v>
      </c>
    </row>
    <row r="100" spans="2:8" x14ac:dyDescent="0.35">
      <c r="B100" s="85" t="s">
        <v>201</v>
      </c>
      <c r="C100" s="86" t="s">
        <v>3063</v>
      </c>
      <c r="D100" s="87" t="s">
        <v>2972</v>
      </c>
      <c r="E100" s="88">
        <v>1330.331827</v>
      </c>
      <c r="F100" s="88">
        <v>1307.7</v>
      </c>
      <c r="G100" s="88">
        <v>17.338177999999999</v>
      </c>
      <c r="H100" s="89">
        <v>1</v>
      </c>
    </row>
    <row r="101" spans="2:8" x14ac:dyDescent="0.35">
      <c r="B101" s="85" t="s">
        <v>201</v>
      </c>
      <c r="C101" s="86" t="s">
        <v>3064</v>
      </c>
      <c r="D101" s="87" t="s">
        <v>2972</v>
      </c>
      <c r="E101" s="88">
        <v>11126.125</v>
      </c>
      <c r="F101" s="88">
        <v>11325.95</v>
      </c>
      <c r="G101" s="88">
        <v>13.506561200000002</v>
      </c>
      <c r="H101" s="89">
        <v>1</v>
      </c>
    </row>
    <row r="102" spans="2:8" x14ac:dyDescent="0.35">
      <c r="B102" s="85" t="s">
        <v>201</v>
      </c>
      <c r="C102" s="86" t="s">
        <v>3065</v>
      </c>
      <c r="D102" s="87" t="s">
        <v>2972</v>
      </c>
      <c r="E102" s="88">
        <v>450.98706199999998</v>
      </c>
      <c r="F102" s="88">
        <v>454.1</v>
      </c>
      <c r="G102" s="88">
        <v>1145.5296975000001</v>
      </c>
      <c r="H102" s="89">
        <v>1</v>
      </c>
    </row>
    <row r="103" spans="2:8" x14ac:dyDescent="0.35">
      <c r="B103" s="85" t="s">
        <v>201</v>
      </c>
      <c r="C103" s="86" t="s">
        <v>3066</v>
      </c>
      <c r="D103" s="87" t="s">
        <v>2972</v>
      </c>
      <c r="E103" s="88">
        <v>110.85809999999999</v>
      </c>
      <c r="F103" s="88">
        <v>114.25</v>
      </c>
      <c r="G103" s="88">
        <v>1083.7716375</v>
      </c>
      <c r="H103" s="89">
        <v>1</v>
      </c>
    </row>
    <row r="104" spans="2:8" x14ac:dyDescent="0.35">
      <c r="B104" s="85" t="s">
        <v>201</v>
      </c>
      <c r="C104" s="86" t="s">
        <v>3067</v>
      </c>
      <c r="D104" s="87" t="s">
        <v>2972</v>
      </c>
      <c r="E104" s="88">
        <v>757.55</v>
      </c>
      <c r="F104" s="88">
        <v>822.35</v>
      </c>
      <c r="G104" s="88">
        <v>11.011966000000001</v>
      </c>
      <c r="H104" s="89">
        <v>1</v>
      </c>
    </row>
    <row r="105" spans="2:8" x14ac:dyDescent="0.35">
      <c r="B105" s="85" t="s">
        <v>201</v>
      </c>
      <c r="C105" s="86" t="s">
        <v>3068</v>
      </c>
      <c r="D105" s="87" t="s">
        <v>2972</v>
      </c>
      <c r="E105" s="88">
        <v>517.73263099999997</v>
      </c>
      <c r="F105" s="88">
        <v>509.9</v>
      </c>
      <c r="G105" s="88">
        <v>280.15713749999998</v>
      </c>
      <c r="H105" s="89">
        <v>1</v>
      </c>
    </row>
    <row r="106" spans="2:8" x14ac:dyDescent="0.35">
      <c r="B106" s="85" t="s">
        <v>201</v>
      </c>
      <c r="C106" s="86" t="s">
        <v>3069</v>
      </c>
      <c r="D106" s="87" t="s">
        <v>2972</v>
      </c>
      <c r="E106" s="88">
        <v>909.77779999999996</v>
      </c>
      <c r="F106" s="88">
        <v>924.15</v>
      </c>
      <c r="G106" s="88">
        <v>22.094145000000001</v>
      </c>
      <c r="H106" s="89">
        <v>1</v>
      </c>
    </row>
    <row r="107" spans="2:8" x14ac:dyDescent="0.35">
      <c r="B107" s="85" t="s">
        <v>201</v>
      </c>
      <c r="C107" s="86" t="s">
        <v>3070</v>
      </c>
      <c r="D107" s="87" t="s">
        <v>2972</v>
      </c>
      <c r="E107" s="88">
        <v>3787.0052000000001</v>
      </c>
      <c r="F107" s="88">
        <v>3773.45</v>
      </c>
      <c r="G107" s="88">
        <v>437.7640232</v>
      </c>
      <c r="H107" s="89">
        <v>1</v>
      </c>
    </row>
    <row r="108" spans="2:8" x14ac:dyDescent="0.35">
      <c r="B108" s="85" t="s">
        <v>201</v>
      </c>
      <c r="C108" s="86" t="s">
        <v>3071</v>
      </c>
      <c r="D108" s="87" t="s">
        <v>2972</v>
      </c>
      <c r="E108" s="88">
        <v>843.56875000000002</v>
      </c>
      <c r="F108" s="88">
        <v>818</v>
      </c>
      <c r="G108" s="88">
        <v>23.823720000000002</v>
      </c>
      <c r="H108" s="89">
        <v>1</v>
      </c>
    </row>
    <row r="109" spans="2:8" x14ac:dyDescent="0.35">
      <c r="B109" s="85" t="s">
        <v>201</v>
      </c>
      <c r="C109" s="86" t="s">
        <v>3072</v>
      </c>
      <c r="D109" s="87" t="s">
        <v>2972</v>
      </c>
      <c r="E109" s="88">
        <v>137.936846</v>
      </c>
      <c r="F109" s="88">
        <v>159.65</v>
      </c>
      <c r="G109" s="88">
        <v>652.26732670000001</v>
      </c>
      <c r="H109" s="89">
        <v>1</v>
      </c>
    </row>
    <row r="110" spans="2:8" x14ac:dyDescent="0.35">
      <c r="B110" s="85" t="s">
        <v>201</v>
      </c>
      <c r="C110" s="86" t="s">
        <v>3073</v>
      </c>
      <c r="D110" s="87" t="s">
        <v>2972</v>
      </c>
      <c r="E110" s="88">
        <v>1290.6397079999999</v>
      </c>
      <c r="F110" s="88">
        <v>1293</v>
      </c>
      <c r="G110" s="88">
        <v>1304.3090625</v>
      </c>
      <c r="H110" s="89">
        <v>1</v>
      </c>
    </row>
    <row r="111" spans="2:8" x14ac:dyDescent="0.35">
      <c r="B111" s="85" t="s">
        <v>201</v>
      </c>
      <c r="C111" s="86" t="s">
        <v>3074</v>
      </c>
      <c r="D111" s="87" t="s">
        <v>2972</v>
      </c>
      <c r="E111" s="88">
        <v>1439.805533</v>
      </c>
      <c r="F111" s="88">
        <v>1387.8</v>
      </c>
      <c r="G111" s="88">
        <v>16.362701999999999</v>
      </c>
      <c r="H111" s="89">
        <v>1</v>
      </c>
    </row>
    <row r="112" spans="2:8" x14ac:dyDescent="0.35">
      <c r="B112" s="85" t="s">
        <v>201</v>
      </c>
      <c r="C112" s="86" t="s">
        <v>3075</v>
      </c>
      <c r="D112" s="87" t="s">
        <v>2972</v>
      </c>
      <c r="E112" s="88">
        <v>84.499347999999998</v>
      </c>
      <c r="F112" s="88">
        <v>84.8</v>
      </c>
      <c r="G112" s="88">
        <v>567.7518</v>
      </c>
      <c r="H112" s="89">
        <v>1</v>
      </c>
    </row>
    <row r="113" spans="2:8" x14ac:dyDescent="0.35">
      <c r="B113" s="85" t="s">
        <v>201</v>
      </c>
      <c r="C113" s="86" t="s">
        <v>3076</v>
      </c>
      <c r="D113" s="87" t="s">
        <v>2972</v>
      </c>
      <c r="E113" s="88">
        <v>188.25894400000001</v>
      </c>
      <c r="F113" s="88">
        <v>182.5</v>
      </c>
      <c r="G113" s="88">
        <v>71.2702575</v>
      </c>
      <c r="H113" s="89">
        <v>1</v>
      </c>
    </row>
    <row r="114" spans="2:8" x14ac:dyDescent="0.35">
      <c r="B114" s="85" t="s">
        <v>201</v>
      </c>
      <c r="C114" s="86" t="s">
        <v>3077</v>
      </c>
      <c r="D114" s="87" t="s">
        <v>2972</v>
      </c>
      <c r="E114" s="88">
        <v>992.25913200000002</v>
      </c>
      <c r="F114" s="88">
        <v>985.6</v>
      </c>
      <c r="G114" s="88">
        <v>76.822063999999997</v>
      </c>
      <c r="H114" s="89">
        <v>1</v>
      </c>
    </row>
    <row r="115" spans="2:8" x14ac:dyDescent="0.35">
      <c r="B115" s="85" t="s">
        <v>201</v>
      </c>
      <c r="C115" s="86" t="s">
        <v>3078</v>
      </c>
      <c r="D115" s="87" t="s">
        <v>2972</v>
      </c>
      <c r="E115" s="88">
        <v>2122.4</v>
      </c>
      <c r="F115" s="88">
        <v>2166.9499999999998</v>
      </c>
      <c r="G115" s="88">
        <v>21.692998599999999</v>
      </c>
      <c r="H115" s="89">
        <v>1</v>
      </c>
    </row>
    <row r="116" spans="2:8" x14ac:dyDescent="0.35">
      <c r="B116" s="85" t="s">
        <v>201</v>
      </c>
      <c r="C116" s="86" t="s">
        <v>3079</v>
      </c>
      <c r="D116" s="87" t="s">
        <v>2972</v>
      </c>
      <c r="E116" s="88">
        <v>3169.25</v>
      </c>
      <c r="F116" s="88">
        <v>3092.15</v>
      </c>
      <c r="G116" s="88">
        <v>1.4464131</v>
      </c>
      <c r="H116" s="89">
        <v>1</v>
      </c>
    </row>
    <row r="117" spans="2:8" x14ac:dyDescent="0.35">
      <c r="B117" s="85" t="s">
        <v>201</v>
      </c>
      <c r="C117" s="86" t="s">
        <v>3080</v>
      </c>
      <c r="D117" s="87" t="s">
        <v>2972</v>
      </c>
      <c r="E117" s="88">
        <v>7577</v>
      </c>
      <c r="F117" s="88">
        <v>7418.05</v>
      </c>
      <c r="G117" s="88">
        <v>2.1359018000000001</v>
      </c>
      <c r="H117" s="89">
        <v>1</v>
      </c>
    </row>
    <row r="118" spans="2:8" x14ac:dyDescent="0.35">
      <c r="B118" s="85" t="s">
        <v>201</v>
      </c>
      <c r="C118" s="86" t="s">
        <v>3081</v>
      </c>
      <c r="D118" s="87" t="s">
        <v>2972</v>
      </c>
      <c r="E118" s="88">
        <v>827.61407399999996</v>
      </c>
      <c r="F118" s="88">
        <v>856.65</v>
      </c>
      <c r="G118" s="88">
        <v>137.7545216</v>
      </c>
      <c r="H118" s="89">
        <v>1</v>
      </c>
    </row>
    <row r="119" spans="2:8" x14ac:dyDescent="0.35">
      <c r="B119" s="85" t="s">
        <v>201</v>
      </c>
      <c r="C119" s="86" t="s">
        <v>3082</v>
      </c>
      <c r="D119" s="87" t="s">
        <v>2972</v>
      </c>
      <c r="E119" s="88">
        <v>723.019091</v>
      </c>
      <c r="F119" s="88">
        <v>710.8</v>
      </c>
      <c r="G119" s="88">
        <v>125.72417</v>
      </c>
      <c r="H119" s="89">
        <v>1</v>
      </c>
    </row>
    <row r="120" spans="2:8" x14ac:dyDescent="0.35">
      <c r="B120" s="85" t="s">
        <v>201</v>
      </c>
      <c r="C120" s="86" t="s">
        <v>3083</v>
      </c>
      <c r="D120" s="87" t="s">
        <v>2972</v>
      </c>
      <c r="E120" s="88">
        <v>289.96960999999999</v>
      </c>
      <c r="F120" s="88">
        <v>288.39999999999998</v>
      </c>
      <c r="G120" s="88">
        <v>2158.1226600000005</v>
      </c>
      <c r="H120" s="89">
        <v>1</v>
      </c>
    </row>
    <row r="121" spans="2:8" x14ac:dyDescent="0.35">
      <c r="B121" s="85" t="s">
        <v>201</v>
      </c>
      <c r="C121" s="86" t="s">
        <v>3084</v>
      </c>
      <c r="D121" s="87" t="s">
        <v>2972</v>
      </c>
      <c r="E121" s="88">
        <v>11.152419</v>
      </c>
      <c r="F121" s="88">
        <v>12</v>
      </c>
      <c r="G121" s="88">
        <v>288.61</v>
      </c>
      <c r="H121" s="89">
        <v>1</v>
      </c>
    </row>
    <row r="122" spans="2:8" x14ac:dyDescent="0.35">
      <c r="B122" s="85" t="s">
        <v>201</v>
      </c>
      <c r="C122" s="86" t="s">
        <v>3085</v>
      </c>
      <c r="D122" s="87" t="s">
        <v>2972</v>
      </c>
      <c r="E122" s="88">
        <v>336.35539599999998</v>
      </c>
      <c r="F122" s="88">
        <v>304.25</v>
      </c>
      <c r="G122" s="88">
        <v>229.6686</v>
      </c>
      <c r="H122" s="89">
        <v>1</v>
      </c>
    </row>
    <row r="123" spans="2:8" x14ac:dyDescent="0.35">
      <c r="B123" s="85" t="s">
        <v>184</v>
      </c>
      <c r="C123" s="86" t="s">
        <v>2971</v>
      </c>
      <c r="D123" s="87" t="s">
        <v>2972</v>
      </c>
      <c r="E123" s="88">
        <v>2293.3142859999998</v>
      </c>
      <c r="F123" s="88">
        <v>2262.4</v>
      </c>
      <c r="G123" s="88">
        <v>14.59619</v>
      </c>
      <c r="H123" s="89">
        <v>1</v>
      </c>
    </row>
    <row r="124" spans="2:8" x14ac:dyDescent="0.35">
      <c r="B124" s="85" t="s">
        <v>184</v>
      </c>
      <c r="C124" s="86" t="s">
        <v>2973</v>
      </c>
      <c r="D124" s="87" t="s">
        <v>2972</v>
      </c>
      <c r="E124" s="88">
        <v>1481.726858</v>
      </c>
      <c r="F124" s="88">
        <v>1474.95</v>
      </c>
      <c r="G124" s="88">
        <v>2581.9316250000002</v>
      </c>
      <c r="H124" s="89">
        <v>1</v>
      </c>
    </row>
    <row r="125" spans="2:8" x14ac:dyDescent="0.35">
      <c r="B125" s="85" t="s">
        <v>184</v>
      </c>
      <c r="C125" s="86" t="s">
        <v>2974</v>
      </c>
      <c r="D125" s="87" t="s">
        <v>2972</v>
      </c>
      <c r="E125" s="88">
        <v>749.88567899999998</v>
      </c>
      <c r="F125" s="88">
        <v>739.95</v>
      </c>
      <c r="G125" s="88">
        <v>3688.5619074000001</v>
      </c>
      <c r="H125" s="89">
        <v>1</v>
      </c>
    </row>
    <row r="126" spans="2:8" x14ac:dyDescent="0.35">
      <c r="B126" s="85" t="s">
        <v>184</v>
      </c>
      <c r="C126" s="86" t="s">
        <v>3086</v>
      </c>
      <c r="D126" s="87" t="s">
        <v>2972</v>
      </c>
      <c r="E126" s="88">
        <v>228.18680000000001</v>
      </c>
      <c r="F126" s="88">
        <v>247.3</v>
      </c>
      <c r="G126" s="88">
        <v>30.403476999999999</v>
      </c>
      <c r="H126" s="89">
        <v>1</v>
      </c>
    </row>
    <row r="127" spans="2:8" x14ac:dyDescent="0.35">
      <c r="B127" s="85" t="s">
        <v>184</v>
      </c>
      <c r="C127" s="86" t="s">
        <v>2975</v>
      </c>
      <c r="D127" s="87" t="s">
        <v>2972</v>
      </c>
      <c r="E127" s="88">
        <v>795.4</v>
      </c>
      <c r="F127" s="88">
        <v>790.85</v>
      </c>
      <c r="G127" s="88">
        <v>1.9825372000000001</v>
      </c>
      <c r="H127" s="89">
        <v>1</v>
      </c>
    </row>
    <row r="128" spans="2:8" x14ac:dyDescent="0.35">
      <c r="B128" s="85" t="s">
        <v>184</v>
      </c>
      <c r="C128" s="86" t="s">
        <v>2976</v>
      </c>
      <c r="D128" s="87" t="s">
        <v>2972</v>
      </c>
      <c r="E128" s="88">
        <v>758.05145200000004</v>
      </c>
      <c r="F128" s="88">
        <v>753.9</v>
      </c>
      <c r="G128" s="88">
        <v>216.66515749999999</v>
      </c>
      <c r="H128" s="89">
        <v>1</v>
      </c>
    </row>
    <row r="129" spans="2:8" x14ac:dyDescent="0.35">
      <c r="B129" s="85" t="s">
        <v>184</v>
      </c>
      <c r="C129" s="86" t="s">
        <v>2977</v>
      </c>
      <c r="D129" s="87" t="s">
        <v>2972</v>
      </c>
      <c r="E129" s="88">
        <v>408.03498999999999</v>
      </c>
      <c r="F129" s="88">
        <v>402.35</v>
      </c>
      <c r="G129" s="88">
        <v>30.576675000000002</v>
      </c>
      <c r="H129" s="89">
        <v>1</v>
      </c>
    </row>
    <row r="130" spans="2:8" x14ac:dyDescent="0.35">
      <c r="B130" s="85" t="s">
        <v>184</v>
      </c>
      <c r="C130" s="86" t="s">
        <v>2978</v>
      </c>
      <c r="D130" s="87" t="s">
        <v>2972</v>
      </c>
      <c r="E130" s="88">
        <v>4522.9903370000002</v>
      </c>
      <c r="F130" s="88">
        <v>4490.6000000000004</v>
      </c>
      <c r="G130" s="88">
        <v>346.87853000000001</v>
      </c>
      <c r="H130" s="89">
        <v>1</v>
      </c>
    </row>
    <row r="131" spans="2:8" x14ac:dyDescent="0.35">
      <c r="B131" s="85" t="s">
        <v>184</v>
      </c>
      <c r="C131" s="86" t="s">
        <v>2980</v>
      </c>
      <c r="D131" s="87" t="s">
        <v>2972</v>
      </c>
      <c r="E131" s="88">
        <v>131.5522</v>
      </c>
      <c r="F131" s="88">
        <v>134.55000000000001</v>
      </c>
      <c r="G131" s="88">
        <v>262.73920049999998</v>
      </c>
      <c r="H131" s="89">
        <v>1</v>
      </c>
    </row>
    <row r="132" spans="2:8" x14ac:dyDescent="0.35">
      <c r="B132" s="85" t="s">
        <v>184</v>
      </c>
      <c r="C132" s="86" t="s">
        <v>2981</v>
      </c>
      <c r="D132" s="87" t="s">
        <v>2972</v>
      </c>
      <c r="E132" s="88">
        <v>3312.6264000000001</v>
      </c>
      <c r="F132" s="88">
        <v>3254.4</v>
      </c>
      <c r="G132" s="88">
        <v>391.41070800000006</v>
      </c>
      <c r="H132" s="89">
        <v>0.27332524426847182</v>
      </c>
    </row>
    <row r="133" spans="2:8" x14ac:dyDescent="0.35">
      <c r="B133" s="85" t="s">
        <v>184</v>
      </c>
      <c r="C133" s="86" t="s">
        <v>2983</v>
      </c>
      <c r="D133" s="87" t="s">
        <v>2972</v>
      </c>
      <c r="E133" s="88">
        <v>730.78791100000001</v>
      </c>
      <c r="F133" s="88">
        <v>728.15</v>
      </c>
      <c r="G133" s="88">
        <v>1211.590457</v>
      </c>
      <c r="H133" s="89">
        <v>1</v>
      </c>
    </row>
    <row r="134" spans="2:8" x14ac:dyDescent="0.35">
      <c r="B134" s="85" t="s">
        <v>184</v>
      </c>
      <c r="C134" s="86" t="s">
        <v>2984</v>
      </c>
      <c r="D134" s="87" t="s">
        <v>2972</v>
      </c>
      <c r="E134" s="88">
        <v>786.796831</v>
      </c>
      <c r="F134" s="88">
        <v>770.35</v>
      </c>
      <c r="G134" s="88">
        <v>954.31488900000011</v>
      </c>
      <c r="H134" s="89">
        <v>0.43829595081485784</v>
      </c>
    </row>
    <row r="135" spans="2:8" x14ac:dyDescent="0.35">
      <c r="B135" s="85" t="s">
        <v>184</v>
      </c>
      <c r="C135" s="86" t="s">
        <v>2985</v>
      </c>
      <c r="D135" s="87" t="s">
        <v>2972</v>
      </c>
      <c r="E135" s="88">
        <v>3902.15</v>
      </c>
      <c r="F135" s="88">
        <v>3841.85</v>
      </c>
      <c r="G135" s="88">
        <v>6.035075700000001</v>
      </c>
      <c r="H135" s="89">
        <v>1</v>
      </c>
    </row>
    <row r="136" spans="2:8" x14ac:dyDescent="0.35">
      <c r="B136" s="85" t="s">
        <v>184</v>
      </c>
      <c r="C136" s="86" t="s">
        <v>2986</v>
      </c>
      <c r="D136" s="87" t="s">
        <v>2972</v>
      </c>
      <c r="E136" s="88">
        <v>7606.657115</v>
      </c>
      <c r="F136" s="88">
        <v>7687.25</v>
      </c>
      <c r="G136" s="88">
        <v>1137.4850759999999</v>
      </c>
      <c r="H136" s="89">
        <v>0.38624263167902645</v>
      </c>
    </row>
    <row r="137" spans="2:8" x14ac:dyDescent="0.35">
      <c r="B137" s="85" t="s">
        <v>184</v>
      </c>
      <c r="C137" s="86" t="s">
        <v>2987</v>
      </c>
      <c r="D137" s="87" t="s">
        <v>2972</v>
      </c>
      <c r="E137" s="88">
        <v>17608.474999999999</v>
      </c>
      <c r="F137" s="88">
        <v>17841.8</v>
      </c>
      <c r="G137" s="88">
        <v>7.6863145999999993</v>
      </c>
      <c r="H137" s="89">
        <v>5.0725372831490314E-3</v>
      </c>
    </row>
    <row r="138" spans="2:8" x14ac:dyDescent="0.35">
      <c r="B138" s="85" t="s">
        <v>184</v>
      </c>
      <c r="C138" s="86" t="s">
        <v>2988</v>
      </c>
      <c r="D138" s="87" t="s">
        <v>2972</v>
      </c>
      <c r="E138" s="88">
        <v>2530.2465999999999</v>
      </c>
      <c r="F138" s="88">
        <v>2545.1</v>
      </c>
      <c r="G138" s="88">
        <v>168.58868200000001</v>
      </c>
      <c r="H138" s="89">
        <v>1</v>
      </c>
    </row>
    <row r="139" spans="2:8" x14ac:dyDescent="0.35">
      <c r="B139" s="85" t="s">
        <v>184</v>
      </c>
      <c r="C139" s="86" t="s">
        <v>2989</v>
      </c>
      <c r="D139" s="87" t="s">
        <v>2972</v>
      </c>
      <c r="E139" s="88">
        <v>288.46775000000002</v>
      </c>
      <c r="F139" s="88">
        <v>284.45</v>
      </c>
      <c r="G139" s="88">
        <v>142.408017</v>
      </c>
      <c r="H139" s="89">
        <v>1</v>
      </c>
    </row>
    <row r="140" spans="2:8" x14ac:dyDescent="0.35">
      <c r="B140" s="85" t="s">
        <v>184</v>
      </c>
      <c r="C140" s="86" t="s">
        <v>2990</v>
      </c>
      <c r="D140" s="87" t="s">
        <v>2972</v>
      </c>
      <c r="E140" s="88">
        <v>80.643339999999995</v>
      </c>
      <c r="F140" s="88">
        <v>81.95</v>
      </c>
      <c r="G140" s="88">
        <v>306.8672325</v>
      </c>
      <c r="H140" s="89">
        <v>1</v>
      </c>
    </row>
    <row r="141" spans="2:8" x14ac:dyDescent="0.35">
      <c r="B141" s="85" t="s">
        <v>184</v>
      </c>
      <c r="C141" s="86" t="s">
        <v>2991</v>
      </c>
      <c r="D141" s="87" t="s">
        <v>2972</v>
      </c>
      <c r="E141" s="88">
        <v>1770.7906410000001</v>
      </c>
      <c r="F141" s="88">
        <v>1783.6</v>
      </c>
      <c r="G141" s="88">
        <v>59.170655999999994</v>
      </c>
      <c r="H141" s="89">
        <v>1</v>
      </c>
    </row>
    <row r="142" spans="2:8" x14ac:dyDescent="0.35">
      <c r="B142" s="85" t="s">
        <v>184</v>
      </c>
      <c r="C142" s="86" t="s">
        <v>3087</v>
      </c>
      <c r="D142" s="87" t="s">
        <v>2972</v>
      </c>
      <c r="E142" s="88">
        <v>208.22499999999999</v>
      </c>
      <c r="F142" s="88">
        <v>203.1</v>
      </c>
      <c r="G142" s="88">
        <v>3.829526</v>
      </c>
      <c r="H142" s="89">
        <v>1</v>
      </c>
    </row>
    <row r="143" spans="2:8" x14ac:dyDescent="0.35">
      <c r="B143" s="85" t="s">
        <v>184</v>
      </c>
      <c r="C143" s="86" t="s">
        <v>2992</v>
      </c>
      <c r="D143" s="87" t="s">
        <v>2972</v>
      </c>
      <c r="E143" s="88">
        <v>754.05291799999998</v>
      </c>
      <c r="F143" s="88">
        <v>740.55</v>
      </c>
      <c r="G143" s="88">
        <v>48.120859600000003</v>
      </c>
      <c r="H143" s="89">
        <v>9.5226358656075996E-2</v>
      </c>
    </row>
    <row r="144" spans="2:8" x14ac:dyDescent="0.35">
      <c r="B144" s="85" t="s">
        <v>184</v>
      </c>
      <c r="C144" s="86" t="s">
        <v>2994</v>
      </c>
      <c r="D144" s="87" t="s">
        <v>2972</v>
      </c>
      <c r="E144" s="88">
        <v>430.95203700000002</v>
      </c>
      <c r="F144" s="88">
        <v>433.15</v>
      </c>
      <c r="G144" s="88">
        <v>1681.7998050000001</v>
      </c>
      <c r="H144" s="89">
        <v>1</v>
      </c>
    </row>
    <row r="145" spans="2:8" x14ac:dyDescent="0.35">
      <c r="B145" s="85" t="s">
        <v>184</v>
      </c>
      <c r="C145" s="86" t="s">
        <v>2995</v>
      </c>
      <c r="D145" s="87" t="s">
        <v>2972</v>
      </c>
      <c r="E145" s="88">
        <v>364.346429</v>
      </c>
      <c r="F145" s="88">
        <v>364</v>
      </c>
      <c r="G145" s="88">
        <v>28.261939999999999</v>
      </c>
      <c r="H145" s="89">
        <v>1</v>
      </c>
    </row>
    <row r="146" spans="2:8" x14ac:dyDescent="0.35">
      <c r="B146" s="85" t="s">
        <v>184</v>
      </c>
      <c r="C146" s="86" t="s">
        <v>2996</v>
      </c>
      <c r="D146" s="87" t="s">
        <v>2972</v>
      </c>
      <c r="E146" s="88">
        <v>15715.95</v>
      </c>
      <c r="F146" s="88">
        <v>15553.75</v>
      </c>
      <c r="G146" s="88">
        <v>3.4707211999999998</v>
      </c>
      <c r="H146" s="89">
        <v>1</v>
      </c>
    </row>
    <row r="147" spans="2:8" x14ac:dyDescent="0.35">
      <c r="B147" s="85" t="s">
        <v>184</v>
      </c>
      <c r="C147" s="86" t="s">
        <v>3088</v>
      </c>
      <c r="D147" s="87" t="s">
        <v>2972</v>
      </c>
      <c r="E147" s="88">
        <v>4044.05</v>
      </c>
      <c r="F147" s="88">
        <v>3969.1</v>
      </c>
      <c r="G147" s="88">
        <v>1.660517</v>
      </c>
      <c r="H147" s="89">
        <v>1</v>
      </c>
    </row>
    <row r="148" spans="2:8" x14ac:dyDescent="0.35">
      <c r="B148" s="85" t="s">
        <v>184</v>
      </c>
      <c r="C148" s="86" t="s">
        <v>2997</v>
      </c>
      <c r="D148" s="87" t="s">
        <v>2972</v>
      </c>
      <c r="E148" s="88">
        <v>553.30976499999997</v>
      </c>
      <c r="F148" s="88">
        <v>554.35</v>
      </c>
      <c r="G148" s="88">
        <v>113.48795700000001</v>
      </c>
      <c r="H148" s="89">
        <v>1</v>
      </c>
    </row>
    <row r="149" spans="2:8" x14ac:dyDescent="0.35">
      <c r="B149" s="85" t="s">
        <v>184</v>
      </c>
      <c r="C149" s="86" t="s">
        <v>2998</v>
      </c>
      <c r="D149" s="87" t="s">
        <v>2972</v>
      </c>
      <c r="E149" s="88">
        <v>640.07500000000005</v>
      </c>
      <c r="F149" s="88">
        <v>689.45</v>
      </c>
      <c r="G149" s="88">
        <v>6.7388592000000003</v>
      </c>
      <c r="H149" s="89">
        <v>1</v>
      </c>
    </row>
    <row r="150" spans="2:8" x14ac:dyDescent="0.35">
      <c r="B150" s="85" t="s">
        <v>184</v>
      </c>
      <c r="C150" s="86" t="s">
        <v>2999</v>
      </c>
      <c r="D150" s="87" t="s">
        <v>2972</v>
      </c>
      <c r="E150" s="88">
        <v>170.35512199999999</v>
      </c>
      <c r="F150" s="88">
        <v>173.9</v>
      </c>
      <c r="G150" s="88">
        <v>637.48093500000004</v>
      </c>
      <c r="H150" s="89">
        <v>1</v>
      </c>
    </row>
    <row r="151" spans="2:8" x14ac:dyDescent="0.35">
      <c r="B151" s="85" t="s">
        <v>184</v>
      </c>
      <c r="C151" s="86" t="s">
        <v>3000</v>
      </c>
      <c r="D151" s="87" t="s">
        <v>2972</v>
      </c>
      <c r="E151" s="88">
        <v>564.20882200000005</v>
      </c>
      <c r="F151" s="88">
        <v>566.95000000000005</v>
      </c>
      <c r="G151" s="88">
        <v>234.21989759999997</v>
      </c>
      <c r="H151" s="89">
        <v>1</v>
      </c>
    </row>
    <row r="152" spans="2:8" x14ac:dyDescent="0.35">
      <c r="B152" s="85" t="s">
        <v>184</v>
      </c>
      <c r="C152" s="86" t="s">
        <v>3001</v>
      </c>
      <c r="D152" s="87" t="s">
        <v>2972</v>
      </c>
      <c r="E152" s="88">
        <v>151.93</v>
      </c>
      <c r="F152" s="88">
        <v>158.55000000000001</v>
      </c>
      <c r="G152" s="88">
        <v>5.5643839999999987</v>
      </c>
      <c r="H152" s="89">
        <v>1</v>
      </c>
    </row>
    <row r="153" spans="2:8" x14ac:dyDescent="0.35">
      <c r="B153" s="85" t="s">
        <v>184</v>
      </c>
      <c r="C153" s="86" t="s">
        <v>3089</v>
      </c>
      <c r="D153" s="87" t="s">
        <v>2972</v>
      </c>
      <c r="E153" s="88">
        <v>184.68238500000001</v>
      </c>
      <c r="F153" s="88">
        <v>186.15</v>
      </c>
      <c r="G153" s="88">
        <v>98.715266999999997</v>
      </c>
      <c r="H153" s="89">
        <v>1</v>
      </c>
    </row>
    <row r="154" spans="2:8" x14ac:dyDescent="0.35">
      <c r="B154" s="85" t="s">
        <v>184</v>
      </c>
      <c r="C154" s="86" t="s">
        <v>3002</v>
      </c>
      <c r="D154" s="87" t="s">
        <v>2972</v>
      </c>
      <c r="E154" s="88">
        <v>5391.8082999999997</v>
      </c>
      <c r="F154" s="88">
        <v>5244.55</v>
      </c>
      <c r="G154" s="88">
        <v>177.36618599999997</v>
      </c>
      <c r="H154" s="89">
        <v>1</v>
      </c>
    </row>
    <row r="155" spans="2:8" x14ac:dyDescent="0.35">
      <c r="B155" s="85" t="s">
        <v>184</v>
      </c>
      <c r="C155" s="86" t="s">
        <v>3003</v>
      </c>
      <c r="D155" s="87" t="s">
        <v>2972</v>
      </c>
      <c r="E155" s="88">
        <v>806</v>
      </c>
      <c r="F155" s="88">
        <v>798.5</v>
      </c>
      <c r="G155" s="88">
        <v>1.0084219000000001</v>
      </c>
      <c r="H155" s="89">
        <v>1</v>
      </c>
    </row>
    <row r="156" spans="2:8" x14ac:dyDescent="0.35">
      <c r="B156" s="85" t="s">
        <v>184</v>
      </c>
      <c r="C156" s="86" t="s">
        <v>3004</v>
      </c>
      <c r="D156" s="87" t="s">
        <v>2972</v>
      </c>
      <c r="E156" s="88">
        <v>999.50833699999998</v>
      </c>
      <c r="F156" s="88">
        <v>997.85</v>
      </c>
      <c r="G156" s="88">
        <v>38.250855000000001</v>
      </c>
      <c r="H156" s="89">
        <v>1</v>
      </c>
    </row>
    <row r="157" spans="2:8" x14ac:dyDescent="0.35">
      <c r="B157" s="85" t="s">
        <v>184</v>
      </c>
      <c r="C157" s="86" t="s">
        <v>3005</v>
      </c>
      <c r="D157" s="87" t="s">
        <v>2972</v>
      </c>
      <c r="E157" s="88">
        <v>2502.25</v>
      </c>
      <c r="F157" s="88">
        <v>2410.0500000000002</v>
      </c>
      <c r="G157" s="88">
        <v>3.1963088000000002</v>
      </c>
      <c r="H157" s="89">
        <v>1</v>
      </c>
    </row>
    <row r="158" spans="2:8" x14ac:dyDescent="0.35">
      <c r="B158" s="85" t="s">
        <v>184</v>
      </c>
      <c r="C158" s="86" t="s">
        <v>3006</v>
      </c>
      <c r="D158" s="87" t="s">
        <v>2972</v>
      </c>
      <c r="E158" s="88">
        <v>4814.6648439999999</v>
      </c>
      <c r="F158" s="88">
        <v>4812.75</v>
      </c>
      <c r="G158" s="88">
        <v>352.12826250000001</v>
      </c>
      <c r="H158" s="89">
        <v>0.52919682481905106</v>
      </c>
    </row>
    <row r="159" spans="2:8" x14ac:dyDescent="0.35">
      <c r="B159" s="85" t="s">
        <v>184</v>
      </c>
      <c r="C159" s="86" t="s">
        <v>3007</v>
      </c>
      <c r="D159" s="87" t="s">
        <v>2972</v>
      </c>
      <c r="E159" s="88">
        <v>398.023077</v>
      </c>
      <c r="F159" s="88">
        <v>419.3</v>
      </c>
      <c r="G159" s="88">
        <v>103.62537900000001</v>
      </c>
      <c r="H159" s="89">
        <v>1</v>
      </c>
    </row>
    <row r="160" spans="2:8" x14ac:dyDescent="0.35">
      <c r="B160" s="85" t="s">
        <v>184</v>
      </c>
      <c r="C160" s="86" t="s">
        <v>3008</v>
      </c>
      <c r="D160" s="87" t="s">
        <v>2972</v>
      </c>
      <c r="E160" s="88">
        <v>4912.5916669999997</v>
      </c>
      <c r="F160" s="88">
        <v>4901.6499999999996</v>
      </c>
      <c r="G160" s="88">
        <v>6.7734432000000009</v>
      </c>
      <c r="H160" s="89">
        <v>7.1640764550239284E-3</v>
      </c>
    </row>
    <row r="161" spans="2:8" x14ac:dyDescent="0.35">
      <c r="B161" s="85" t="s">
        <v>184</v>
      </c>
      <c r="C161" s="86" t="s">
        <v>3009</v>
      </c>
      <c r="D161" s="87" t="s">
        <v>2972</v>
      </c>
      <c r="E161" s="88">
        <v>1480.5655039999999</v>
      </c>
      <c r="F161" s="88">
        <v>1488.25</v>
      </c>
      <c r="G161" s="88">
        <v>158.97157730000001</v>
      </c>
      <c r="H161" s="89">
        <v>1</v>
      </c>
    </row>
    <row r="162" spans="2:8" x14ac:dyDescent="0.35">
      <c r="B162" s="85" t="s">
        <v>184</v>
      </c>
      <c r="C162" s="86" t="s">
        <v>3010</v>
      </c>
      <c r="D162" s="87" t="s">
        <v>2972</v>
      </c>
      <c r="E162" s="88">
        <v>181.02500000000001</v>
      </c>
      <c r="F162" s="88">
        <v>179.25</v>
      </c>
      <c r="G162" s="88">
        <v>11.516579999999999</v>
      </c>
      <c r="H162" s="89">
        <v>1</v>
      </c>
    </row>
    <row r="163" spans="2:8" x14ac:dyDescent="0.35">
      <c r="B163" s="85" t="s">
        <v>184</v>
      </c>
      <c r="C163" s="86" t="s">
        <v>3011</v>
      </c>
      <c r="D163" s="87" t="s">
        <v>2972</v>
      </c>
      <c r="E163" s="88">
        <v>157.549993</v>
      </c>
      <c r="F163" s="88">
        <v>159.85</v>
      </c>
      <c r="G163" s="88">
        <v>107.54045459999999</v>
      </c>
      <c r="H163" s="89">
        <v>1</v>
      </c>
    </row>
    <row r="164" spans="2:8" x14ac:dyDescent="0.35">
      <c r="B164" s="85" t="s">
        <v>184</v>
      </c>
      <c r="C164" s="86" t="s">
        <v>3012</v>
      </c>
      <c r="D164" s="87" t="s">
        <v>2972</v>
      </c>
      <c r="E164" s="88">
        <v>505.03076900000002</v>
      </c>
      <c r="F164" s="88">
        <v>512.9</v>
      </c>
      <c r="G164" s="88">
        <v>30.590979900000001</v>
      </c>
      <c r="H164" s="89">
        <v>1</v>
      </c>
    </row>
    <row r="165" spans="2:8" x14ac:dyDescent="0.35">
      <c r="B165" s="85" t="s">
        <v>184</v>
      </c>
      <c r="C165" s="86" t="s">
        <v>3013</v>
      </c>
      <c r="D165" s="87" t="s">
        <v>2972</v>
      </c>
      <c r="E165" s="88">
        <v>1034.0527050000001</v>
      </c>
      <c r="F165" s="88">
        <v>1034.4000000000001</v>
      </c>
      <c r="G165" s="88">
        <v>85.993179999999995</v>
      </c>
      <c r="H165" s="89">
        <v>1</v>
      </c>
    </row>
    <row r="166" spans="2:8" x14ac:dyDescent="0.35">
      <c r="B166" s="85" t="s">
        <v>184</v>
      </c>
      <c r="C166" s="86" t="s">
        <v>3014</v>
      </c>
      <c r="D166" s="87" t="s">
        <v>2972</v>
      </c>
      <c r="E166" s="88">
        <v>321.23582199999998</v>
      </c>
      <c r="F166" s="88">
        <v>320.95</v>
      </c>
      <c r="G166" s="88">
        <v>100.53355359999999</v>
      </c>
      <c r="H166" s="89">
        <v>1</v>
      </c>
    </row>
    <row r="167" spans="2:8" x14ac:dyDescent="0.35">
      <c r="B167" s="85" t="s">
        <v>184</v>
      </c>
      <c r="C167" s="86" t="s">
        <v>3090</v>
      </c>
      <c r="D167" s="87" t="s">
        <v>2972</v>
      </c>
      <c r="E167" s="88">
        <v>1660.6596010000001</v>
      </c>
      <c r="F167" s="88">
        <v>1676.6</v>
      </c>
      <c r="G167" s="88">
        <v>51.920824800000005</v>
      </c>
      <c r="H167" s="89">
        <v>1</v>
      </c>
    </row>
    <row r="168" spans="2:8" x14ac:dyDescent="0.35">
      <c r="B168" s="85" t="s">
        <v>184</v>
      </c>
      <c r="C168" s="86" t="s">
        <v>3015</v>
      </c>
      <c r="D168" s="87" t="s">
        <v>2972</v>
      </c>
      <c r="E168" s="88">
        <v>628.2826</v>
      </c>
      <c r="F168" s="88">
        <v>640.85</v>
      </c>
      <c r="G168" s="88">
        <v>41.724803700000002</v>
      </c>
      <c r="H168" s="89">
        <v>4.2700958135238019E-2</v>
      </c>
    </row>
    <row r="169" spans="2:8" x14ac:dyDescent="0.35">
      <c r="B169" s="85" t="s">
        <v>184</v>
      </c>
      <c r="C169" s="86" t="s">
        <v>3016</v>
      </c>
      <c r="D169" s="87" t="s">
        <v>2972</v>
      </c>
      <c r="E169" s="88">
        <v>1384.343153</v>
      </c>
      <c r="F169" s="88">
        <v>1380.9</v>
      </c>
      <c r="G169" s="88">
        <v>174.40107750000001</v>
      </c>
      <c r="H169" s="89">
        <v>1</v>
      </c>
    </row>
    <row r="170" spans="2:8" x14ac:dyDescent="0.35">
      <c r="B170" s="85" t="s">
        <v>184</v>
      </c>
      <c r="C170" s="86" t="s">
        <v>3017</v>
      </c>
      <c r="D170" s="87" t="s">
        <v>2972</v>
      </c>
      <c r="E170" s="88">
        <v>1277.5211380000001</v>
      </c>
      <c r="F170" s="88">
        <v>1275.55</v>
      </c>
      <c r="G170" s="88">
        <v>163.98796440000001</v>
      </c>
      <c r="H170" s="89">
        <v>0.12397707559422712</v>
      </c>
    </row>
    <row r="171" spans="2:8" x14ac:dyDescent="0.35">
      <c r="B171" s="85" t="s">
        <v>184</v>
      </c>
      <c r="C171" s="86" t="s">
        <v>3018</v>
      </c>
      <c r="D171" s="87" t="s">
        <v>2972</v>
      </c>
      <c r="E171" s="88">
        <v>2927.4341129999998</v>
      </c>
      <c r="F171" s="88">
        <v>2924.9</v>
      </c>
      <c r="G171" s="88">
        <v>587.97016200000007</v>
      </c>
      <c r="H171" s="89">
        <v>0.70272269481350824</v>
      </c>
    </row>
    <row r="172" spans="2:8" x14ac:dyDescent="0.35">
      <c r="B172" s="85" t="s">
        <v>184</v>
      </c>
      <c r="C172" s="86" t="s">
        <v>3019</v>
      </c>
      <c r="D172" s="87" t="s">
        <v>2972</v>
      </c>
      <c r="E172" s="88">
        <v>1626.324476</v>
      </c>
      <c r="F172" s="88">
        <v>1600.15</v>
      </c>
      <c r="G172" s="88">
        <v>78.752256099999997</v>
      </c>
      <c r="H172" s="89">
        <v>5.214319158898395E-2</v>
      </c>
    </row>
    <row r="173" spans="2:8" x14ac:dyDescent="0.35">
      <c r="B173" s="85" t="s">
        <v>184</v>
      </c>
      <c r="C173" s="86" t="s">
        <v>3020</v>
      </c>
      <c r="D173" s="87" t="s">
        <v>2972</v>
      </c>
      <c r="E173" s="88">
        <v>729.40459399999997</v>
      </c>
      <c r="F173" s="88">
        <v>726.15</v>
      </c>
      <c r="G173" s="88">
        <v>386.22914259999999</v>
      </c>
      <c r="H173" s="89">
        <v>0.63451979053138041</v>
      </c>
    </row>
    <row r="174" spans="2:8" x14ac:dyDescent="0.35">
      <c r="B174" s="85" t="s">
        <v>184</v>
      </c>
      <c r="C174" s="86" t="s">
        <v>3021</v>
      </c>
      <c r="D174" s="87" t="s">
        <v>2972</v>
      </c>
      <c r="E174" s="88">
        <v>2907.6187500000001</v>
      </c>
      <c r="F174" s="88">
        <v>2846.9</v>
      </c>
      <c r="G174" s="88">
        <v>28.612392000000003</v>
      </c>
      <c r="H174" s="89">
        <v>1</v>
      </c>
    </row>
    <row r="175" spans="2:8" x14ac:dyDescent="0.35">
      <c r="B175" s="85" t="s">
        <v>184</v>
      </c>
      <c r="C175" s="86" t="s">
        <v>3022</v>
      </c>
      <c r="D175" s="87" t="s">
        <v>2972</v>
      </c>
      <c r="E175" s="88">
        <v>487.36156499999998</v>
      </c>
      <c r="F175" s="88">
        <v>488.6</v>
      </c>
      <c r="G175" s="88">
        <v>276.18889250000007</v>
      </c>
      <c r="H175" s="89">
        <v>1</v>
      </c>
    </row>
    <row r="176" spans="2:8" x14ac:dyDescent="0.35">
      <c r="B176" s="85" t="s">
        <v>184</v>
      </c>
      <c r="C176" s="86" t="s">
        <v>3023</v>
      </c>
      <c r="D176" s="87" t="s">
        <v>2972</v>
      </c>
      <c r="E176" s="88">
        <v>287.71666699999997</v>
      </c>
      <c r="F176" s="88">
        <v>300.5</v>
      </c>
      <c r="G176" s="88">
        <v>8.4489075000000007</v>
      </c>
      <c r="H176" s="89">
        <v>1</v>
      </c>
    </row>
    <row r="177" spans="2:8" x14ac:dyDescent="0.35">
      <c r="B177" s="85" t="s">
        <v>184</v>
      </c>
      <c r="C177" s="86" t="s">
        <v>3024</v>
      </c>
      <c r="D177" s="87" t="s">
        <v>2972</v>
      </c>
      <c r="E177" s="88">
        <v>2792.4542449999999</v>
      </c>
      <c r="F177" s="88">
        <v>2761.75</v>
      </c>
      <c r="G177" s="88">
        <v>1623.4342204</v>
      </c>
      <c r="H177" s="89">
        <v>1</v>
      </c>
    </row>
    <row r="178" spans="2:8" x14ac:dyDescent="0.35">
      <c r="B178" s="85" t="s">
        <v>184</v>
      </c>
      <c r="C178" s="86" t="s">
        <v>3025</v>
      </c>
      <c r="D178" s="87" t="s">
        <v>2972</v>
      </c>
      <c r="E178" s="88">
        <v>718.90774099999999</v>
      </c>
      <c r="F178" s="88">
        <v>704.2</v>
      </c>
      <c r="G178" s="88">
        <v>2787.1867309000004</v>
      </c>
      <c r="H178" s="89">
        <v>0.55914258859831667</v>
      </c>
    </row>
    <row r="179" spans="2:8" x14ac:dyDescent="0.35">
      <c r="B179" s="85" t="s">
        <v>184</v>
      </c>
      <c r="C179" s="86" t="s">
        <v>3027</v>
      </c>
      <c r="D179" s="87" t="s">
        <v>2972</v>
      </c>
      <c r="E179" s="88">
        <v>48.924999999999997</v>
      </c>
      <c r="F179" s="88">
        <v>47.9</v>
      </c>
      <c r="G179" s="88">
        <v>205.16808</v>
      </c>
      <c r="H179" s="89">
        <v>1</v>
      </c>
    </row>
    <row r="180" spans="2:8" x14ac:dyDescent="0.35">
      <c r="B180" s="85" t="s">
        <v>184</v>
      </c>
      <c r="C180" s="86" t="s">
        <v>3091</v>
      </c>
      <c r="D180" s="87" t="s">
        <v>2972</v>
      </c>
      <c r="E180" s="88">
        <v>597.5</v>
      </c>
      <c r="F180" s="88">
        <v>648.54999999999995</v>
      </c>
      <c r="G180" s="88">
        <v>4.1037412</v>
      </c>
      <c r="H180" s="89">
        <v>1</v>
      </c>
    </row>
    <row r="181" spans="2:8" x14ac:dyDescent="0.35">
      <c r="B181" s="85" t="s">
        <v>184</v>
      </c>
      <c r="C181" s="86" t="s">
        <v>3028</v>
      </c>
      <c r="D181" s="87" t="s">
        <v>2972</v>
      </c>
      <c r="E181" s="88">
        <v>524.29931299999998</v>
      </c>
      <c r="F181" s="88">
        <v>535.35</v>
      </c>
      <c r="G181" s="88">
        <v>241.05755960000002</v>
      </c>
      <c r="H181" s="89">
        <v>0.23757683110869993</v>
      </c>
    </row>
    <row r="182" spans="2:8" x14ac:dyDescent="0.35">
      <c r="B182" s="85" t="s">
        <v>184</v>
      </c>
      <c r="C182" s="86" t="s">
        <v>3092</v>
      </c>
      <c r="D182" s="87" t="s">
        <v>2972</v>
      </c>
      <c r="E182" s="88">
        <v>320.83437500000002</v>
      </c>
      <c r="F182" s="88">
        <v>307.05</v>
      </c>
      <c r="G182" s="88">
        <v>41.174224000000002</v>
      </c>
      <c r="H182" s="89">
        <v>1</v>
      </c>
    </row>
    <row r="183" spans="2:8" x14ac:dyDescent="0.35">
      <c r="B183" s="85" t="s">
        <v>184</v>
      </c>
      <c r="C183" s="86" t="s">
        <v>3029</v>
      </c>
      <c r="D183" s="87" t="s">
        <v>2972</v>
      </c>
      <c r="E183" s="88">
        <v>1144.373867</v>
      </c>
      <c r="F183" s="88">
        <v>1117.7</v>
      </c>
      <c r="G183" s="88">
        <v>3351.2235974999999</v>
      </c>
      <c r="H183" s="89">
        <v>1</v>
      </c>
    </row>
    <row r="184" spans="2:8" x14ac:dyDescent="0.35">
      <c r="B184" s="85" t="s">
        <v>184</v>
      </c>
      <c r="C184" s="86" t="s">
        <v>3030</v>
      </c>
      <c r="D184" s="87" t="s">
        <v>2972</v>
      </c>
      <c r="E184" s="88">
        <v>6658.95</v>
      </c>
      <c r="F184" s="88">
        <v>6453.95</v>
      </c>
      <c r="G184" s="88">
        <v>6.2448008999999995</v>
      </c>
      <c r="H184" s="89">
        <v>1</v>
      </c>
    </row>
    <row r="185" spans="2:8" x14ac:dyDescent="0.35">
      <c r="B185" s="85" t="s">
        <v>184</v>
      </c>
      <c r="C185" s="86" t="s">
        <v>3031</v>
      </c>
      <c r="D185" s="87" t="s">
        <v>2972</v>
      </c>
      <c r="E185" s="88">
        <v>1678.661218</v>
      </c>
      <c r="F185" s="88">
        <v>1666.55</v>
      </c>
      <c r="G185" s="88">
        <v>597.05021699999998</v>
      </c>
      <c r="H185" s="89">
        <v>0.3117707458228321</v>
      </c>
    </row>
    <row r="186" spans="2:8" x14ac:dyDescent="0.35">
      <c r="B186" s="85" t="s">
        <v>184</v>
      </c>
      <c r="C186" s="86" t="s">
        <v>3032</v>
      </c>
      <c r="D186" s="87" t="s">
        <v>2972</v>
      </c>
      <c r="E186" s="88">
        <v>2032.3869569999999</v>
      </c>
      <c r="F186" s="88">
        <v>2024.75</v>
      </c>
      <c r="G186" s="88">
        <v>196.49345969999999</v>
      </c>
      <c r="H186" s="89">
        <v>1</v>
      </c>
    </row>
    <row r="187" spans="2:8" x14ac:dyDescent="0.35">
      <c r="B187" s="85" t="s">
        <v>184</v>
      </c>
      <c r="C187" s="86" t="s">
        <v>3033</v>
      </c>
      <c r="D187" s="87" t="s">
        <v>2972</v>
      </c>
      <c r="E187" s="88">
        <v>238.828405</v>
      </c>
      <c r="F187" s="88">
        <v>236.85</v>
      </c>
      <c r="G187" s="88">
        <v>61.176984000000004</v>
      </c>
      <c r="H187" s="89">
        <v>1</v>
      </c>
    </row>
    <row r="188" spans="2:8" x14ac:dyDescent="0.35">
      <c r="B188" s="85" t="s">
        <v>184</v>
      </c>
      <c r="C188" s="86" t="s">
        <v>3034</v>
      </c>
      <c r="D188" s="87" t="s">
        <v>2972</v>
      </c>
      <c r="E188" s="88">
        <v>373.14809300000002</v>
      </c>
      <c r="F188" s="88">
        <v>390.2</v>
      </c>
      <c r="G188" s="88">
        <v>1437.9668999999999</v>
      </c>
      <c r="H188" s="89">
        <v>1</v>
      </c>
    </row>
    <row r="189" spans="2:8" x14ac:dyDescent="0.35">
      <c r="B189" s="85" t="s">
        <v>184</v>
      </c>
      <c r="C189" s="86" t="s">
        <v>3035</v>
      </c>
      <c r="D189" s="87" t="s">
        <v>2972</v>
      </c>
      <c r="E189" s="88">
        <v>665.54521</v>
      </c>
      <c r="F189" s="88">
        <v>671.95</v>
      </c>
      <c r="G189" s="88">
        <v>1061.8826508000002</v>
      </c>
      <c r="H189" s="89">
        <v>1</v>
      </c>
    </row>
    <row r="190" spans="2:8" x14ac:dyDescent="0.35">
      <c r="B190" s="85" t="s">
        <v>184</v>
      </c>
      <c r="C190" s="86" t="s">
        <v>3036</v>
      </c>
      <c r="D190" s="87" t="s">
        <v>2972</v>
      </c>
      <c r="E190" s="88">
        <v>4076.5407150000001</v>
      </c>
      <c r="F190" s="88">
        <v>4066.05</v>
      </c>
      <c r="G190" s="88">
        <v>526.70356560000005</v>
      </c>
      <c r="H190" s="89">
        <v>1</v>
      </c>
    </row>
    <row r="191" spans="2:8" x14ac:dyDescent="0.35">
      <c r="B191" s="85" t="s">
        <v>184</v>
      </c>
      <c r="C191" s="86" t="s">
        <v>3093</v>
      </c>
      <c r="D191" s="87" t="s">
        <v>2972</v>
      </c>
      <c r="E191" s="88">
        <v>2032.8354629999999</v>
      </c>
      <c r="F191" s="88">
        <v>2011.55</v>
      </c>
      <c r="G191" s="88">
        <v>833.54940499999998</v>
      </c>
      <c r="H191" s="89">
        <v>0.43870983250899959</v>
      </c>
    </row>
    <row r="192" spans="2:8" x14ac:dyDescent="0.35">
      <c r="B192" s="85" t="s">
        <v>184</v>
      </c>
      <c r="C192" s="86" t="s">
        <v>3037</v>
      </c>
      <c r="D192" s="87" t="s">
        <v>2972</v>
      </c>
      <c r="E192" s="88">
        <v>87.378557000000001</v>
      </c>
      <c r="F192" s="88">
        <v>91.45</v>
      </c>
      <c r="G192" s="88">
        <v>16.5797268</v>
      </c>
      <c r="H192" s="89">
        <v>1</v>
      </c>
    </row>
    <row r="193" spans="2:8" x14ac:dyDescent="0.35">
      <c r="B193" s="85" t="s">
        <v>184</v>
      </c>
      <c r="C193" s="86" t="s">
        <v>3039</v>
      </c>
      <c r="D193" s="87" t="s">
        <v>2972</v>
      </c>
      <c r="E193" s="88">
        <v>436.74549999999999</v>
      </c>
      <c r="F193" s="88">
        <v>429.25</v>
      </c>
      <c r="G193" s="88">
        <v>28.750425</v>
      </c>
      <c r="H193" s="89">
        <v>1</v>
      </c>
    </row>
    <row r="194" spans="2:8" x14ac:dyDescent="0.35">
      <c r="B194" s="85" t="s">
        <v>184</v>
      </c>
      <c r="C194" s="86" t="s">
        <v>3040</v>
      </c>
      <c r="D194" s="87" t="s">
        <v>2972</v>
      </c>
      <c r="E194" s="88">
        <v>955.74440000000004</v>
      </c>
      <c r="F194" s="88">
        <v>955.25</v>
      </c>
      <c r="G194" s="88">
        <v>32.152084199999997</v>
      </c>
      <c r="H194" s="89">
        <v>1</v>
      </c>
    </row>
    <row r="195" spans="2:8" x14ac:dyDescent="0.35">
      <c r="B195" s="85" t="s">
        <v>184</v>
      </c>
      <c r="C195" s="86" t="s">
        <v>3041</v>
      </c>
      <c r="D195" s="87" t="s">
        <v>2972</v>
      </c>
      <c r="E195" s="88">
        <v>1088.7386180000001</v>
      </c>
      <c r="F195" s="88">
        <v>1088.75</v>
      </c>
      <c r="G195" s="88">
        <v>35.107545000000002</v>
      </c>
      <c r="H195" s="89">
        <v>1</v>
      </c>
    </row>
    <row r="196" spans="2:8" x14ac:dyDescent="0.35">
      <c r="B196" s="85" t="s">
        <v>184</v>
      </c>
      <c r="C196" s="86" t="s">
        <v>3042</v>
      </c>
      <c r="D196" s="87" t="s">
        <v>2972</v>
      </c>
      <c r="E196" s="88">
        <v>181.88593800000001</v>
      </c>
      <c r="F196" s="88">
        <v>185.7</v>
      </c>
      <c r="G196" s="88">
        <v>73.471360000000004</v>
      </c>
      <c r="H196" s="89">
        <v>1</v>
      </c>
    </row>
    <row r="197" spans="2:8" x14ac:dyDescent="0.35">
      <c r="B197" s="85" t="s">
        <v>184</v>
      </c>
      <c r="C197" s="86" t="s">
        <v>3043</v>
      </c>
      <c r="D197" s="87" t="s">
        <v>2972</v>
      </c>
      <c r="E197" s="88">
        <v>792.20514400000002</v>
      </c>
      <c r="F197" s="88">
        <v>804.9</v>
      </c>
      <c r="G197" s="88">
        <v>132.63513899999998</v>
      </c>
      <c r="H197" s="89">
        <v>1</v>
      </c>
    </row>
    <row r="198" spans="2:8" x14ac:dyDescent="0.35">
      <c r="B198" s="85" t="s">
        <v>184</v>
      </c>
      <c r="C198" s="86" t="s">
        <v>3094</v>
      </c>
      <c r="D198" s="87" t="s">
        <v>2972</v>
      </c>
      <c r="E198" s="88">
        <v>174.19502499999999</v>
      </c>
      <c r="F198" s="88">
        <v>169.95</v>
      </c>
      <c r="G198" s="88">
        <v>128.9478</v>
      </c>
      <c r="H198" s="89">
        <v>1</v>
      </c>
    </row>
    <row r="199" spans="2:8" x14ac:dyDescent="0.35">
      <c r="B199" s="85" t="s">
        <v>184</v>
      </c>
      <c r="C199" s="86" t="s">
        <v>3044</v>
      </c>
      <c r="D199" s="87" t="s">
        <v>2972</v>
      </c>
      <c r="E199" s="88">
        <v>552.91251</v>
      </c>
      <c r="F199" s="88">
        <v>550.04999999999995</v>
      </c>
      <c r="G199" s="88">
        <v>77.673400000000001</v>
      </c>
      <c r="H199" s="89">
        <v>1</v>
      </c>
    </row>
    <row r="200" spans="2:8" x14ac:dyDescent="0.35">
      <c r="B200" s="85" t="s">
        <v>184</v>
      </c>
      <c r="C200" s="86" t="s">
        <v>3045</v>
      </c>
      <c r="D200" s="87" t="s">
        <v>2972</v>
      </c>
      <c r="E200" s="88">
        <v>7242.4046689999996</v>
      </c>
      <c r="F200" s="88">
        <v>7354.4</v>
      </c>
      <c r="G200" s="88">
        <v>312.242434</v>
      </c>
      <c r="H200" s="89">
        <v>1</v>
      </c>
    </row>
    <row r="201" spans="2:8" x14ac:dyDescent="0.35">
      <c r="B201" s="85" t="s">
        <v>184</v>
      </c>
      <c r="C201" s="86" t="s">
        <v>3046</v>
      </c>
      <c r="D201" s="87" t="s">
        <v>2972</v>
      </c>
      <c r="E201" s="88">
        <v>1009.935351</v>
      </c>
      <c r="F201" s="88">
        <v>1016.85</v>
      </c>
      <c r="G201" s="88">
        <v>174.5897588</v>
      </c>
      <c r="H201" s="89">
        <v>0.17239762071876547</v>
      </c>
    </row>
    <row r="202" spans="2:8" x14ac:dyDescent="0.35">
      <c r="B202" s="85" t="s">
        <v>184</v>
      </c>
      <c r="C202" s="86" t="s">
        <v>3047</v>
      </c>
      <c r="D202" s="87" t="s">
        <v>2972</v>
      </c>
      <c r="E202" s="88">
        <v>4229.7291999999998</v>
      </c>
      <c r="F202" s="88">
        <v>4219.6499999999996</v>
      </c>
      <c r="G202" s="88">
        <v>54.694931999999994</v>
      </c>
      <c r="H202" s="89">
        <v>1</v>
      </c>
    </row>
    <row r="203" spans="2:8" x14ac:dyDescent="0.35">
      <c r="B203" s="85" t="s">
        <v>184</v>
      </c>
      <c r="C203" s="86" t="s">
        <v>3051</v>
      </c>
      <c r="D203" s="87" t="s">
        <v>2972</v>
      </c>
      <c r="E203" s="88">
        <v>1479.4277</v>
      </c>
      <c r="F203" s="88">
        <v>1457.55</v>
      </c>
      <c r="G203" s="88">
        <v>167.5775864</v>
      </c>
      <c r="H203" s="89">
        <v>0.21022914977325285</v>
      </c>
    </row>
    <row r="204" spans="2:8" x14ac:dyDescent="0.35">
      <c r="B204" s="85" t="s">
        <v>184</v>
      </c>
      <c r="C204" s="86" t="s">
        <v>3052</v>
      </c>
      <c r="D204" s="87" t="s">
        <v>2972</v>
      </c>
      <c r="E204" s="88">
        <v>89.65</v>
      </c>
      <c r="F204" s="88">
        <v>93.95</v>
      </c>
      <c r="G204" s="88">
        <v>113.29667000000001</v>
      </c>
      <c r="H204" s="89">
        <v>1</v>
      </c>
    </row>
    <row r="205" spans="2:8" x14ac:dyDescent="0.35">
      <c r="B205" s="85" t="s">
        <v>184</v>
      </c>
      <c r="C205" s="86" t="s">
        <v>3095</v>
      </c>
      <c r="D205" s="87" t="s">
        <v>2972</v>
      </c>
      <c r="E205" s="88">
        <v>435.41250000000002</v>
      </c>
      <c r="F205" s="88">
        <v>428.05</v>
      </c>
      <c r="G205" s="88">
        <v>6.8314719999999998</v>
      </c>
      <c r="H205" s="89">
        <v>1</v>
      </c>
    </row>
    <row r="206" spans="2:8" x14ac:dyDescent="0.35">
      <c r="B206" s="85" t="s">
        <v>184</v>
      </c>
      <c r="C206" s="86" t="s">
        <v>3053</v>
      </c>
      <c r="D206" s="87" t="s">
        <v>2972</v>
      </c>
      <c r="E206" s="88">
        <v>140.438852</v>
      </c>
      <c r="F206" s="88">
        <v>143.69999999999999</v>
      </c>
      <c r="G206" s="88">
        <v>88.728736500000011</v>
      </c>
      <c r="H206" s="89">
        <v>1</v>
      </c>
    </row>
    <row r="207" spans="2:8" x14ac:dyDescent="0.35">
      <c r="B207" s="85" t="s">
        <v>184</v>
      </c>
      <c r="C207" s="86" t="s">
        <v>3096</v>
      </c>
      <c r="D207" s="87" t="s">
        <v>2972</v>
      </c>
      <c r="E207" s="88">
        <v>126.95</v>
      </c>
      <c r="F207" s="88">
        <v>141.69999999999999</v>
      </c>
      <c r="G207" s="88">
        <v>5.8293044999999992</v>
      </c>
      <c r="H207" s="89">
        <v>1</v>
      </c>
    </row>
    <row r="208" spans="2:8" x14ac:dyDescent="0.35">
      <c r="B208" s="85" t="s">
        <v>184</v>
      </c>
      <c r="C208" s="86" t="s">
        <v>3054</v>
      </c>
      <c r="D208" s="87" t="s">
        <v>2972</v>
      </c>
      <c r="E208" s="88">
        <v>142.43860900000001</v>
      </c>
      <c r="F208" s="88">
        <v>144.85</v>
      </c>
      <c r="G208" s="88">
        <v>125.0337176</v>
      </c>
      <c r="H208" s="89">
        <v>1</v>
      </c>
    </row>
    <row r="209" spans="2:8" x14ac:dyDescent="0.35">
      <c r="B209" s="85" t="s">
        <v>184</v>
      </c>
      <c r="C209" s="86" t="s">
        <v>3057</v>
      </c>
      <c r="D209" s="87" t="s">
        <v>2972</v>
      </c>
      <c r="E209" s="88">
        <v>2687.5071859999998</v>
      </c>
      <c r="F209" s="88">
        <v>2609.65</v>
      </c>
      <c r="G209" s="88">
        <v>764.35246080000002</v>
      </c>
      <c r="H209" s="89">
        <v>1</v>
      </c>
    </row>
    <row r="210" spans="2:8" x14ac:dyDescent="0.35">
      <c r="B210" s="85" t="s">
        <v>184</v>
      </c>
      <c r="C210" s="86" t="s">
        <v>3058</v>
      </c>
      <c r="D210" s="87" t="s">
        <v>2972</v>
      </c>
      <c r="E210" s="88">
        <v>137.03569999999999</v>
      </c>
      <c r="F210" s="88">
        <v>143.05000000000001</v>
      </c>
      <c r="G210" s="88">
        <v>15.787509499999999</v>
      </c>
      <c r="H210" s="89">
        <v>1</v>
      </c>
    </row>
    <row r="211" spans="2:8" x14ac:dyDescent="0.35">
      <c r="B211" s="85" t="s">
        <v>184</v>
      </c>
      <c r="C211" s="86" t="s">
        <v>3059</v>
      </c>
      <c r="D211" s="87" t="s">
        <v>2972</v>
      </c>
      <c r="E211" s="88">
        <v>39.928849</v>
      </c>
      <c r="F211" s="88">
        <v>40.25</v>
      </c>
      <c r="G211" s="88">
        <v>1761.8168000000001</v>
      </c>
      <c r="H211" s="89">
        <v>1</v>
      </c>
    </row>
    <row r="212" spans="2:8" x14ac:dyDescent="0.35">
      <c r="B212" s="85" t="s">
        <v>184</v>
      </c>
      <c r="C212" s="86" t="s">
        <v>3061</v>
      </c>
      <c r="D212" s="87" t="s">
        <v>2972</v>
      </c>
      <c r="E212" s="88">
        <v>190.29519999999999</v>
      </c>
      <c r="F212" s="88">
        <v>191.25</v>
      </c>
      <c r="G212" s="88">
        <v>107.59888439999999</v>
      </c>
      <c r="H212" s="89">
        <v>0.25826168821438972</v>
      </c>
    </row>
    <row r="213" spans="2:8" x14ac:dyDescent="0.35">
      <c r="B213" s="85" t="s">
        <v>184</v>
      </c>
      <c r="C213" s="86" t="s">
        <v>3062</v>
      </c>
      <c r="D213" s="87" t="s">
        <v>2972</v>
      </c>
      <c r="E213" s="88">
        <v>2530.9943440000002</v>
      </c>
      <c r="F213" s="88">
        <v>2520.5500000000002</v>
      </c>
      <c r="G213" s="88">
        <v>4638.2004606</v>
      </c>
      <c r="H213" s="89">
        <v>1</v>
      </c>
    </row>
    <row r="214" spans="2:8" x14ac:dyDescent="0.35">
      <c r="B214" s="85" t="s">
        <v>184</v>
      </c>
      <c r="C214" s="86" t="s">
        <v>3097</v>
      </c>
      <c r="D214" s="87" t="s">
        <v>2972</v>
      </c>
      <c r="E214" s="88">
        <v>1222.25</v>
      </c>
      <c r="F214" s="88">
        <v>1218.55</v>
      </c>
      <c r="G214" s="88">
        <v>2.5028994</v>
      </c>
      <c r="H214" s="89">
        <v>1</v>
      </c>
    </row>
    <row r="215" spans="2:8" x14ac:dyDescent="0.35">
      <c r="B215" s="85" t="s">
        <v>184</v>
      </c>
      <c r="C215" s="86" t="s">
        <v>3063</v>
      </c>
      <c r="D215" s="87" t="s">
        <v>2972</v>
      </c>
      <c r="E215" s="88">
        <v>1312.251968</v>
      </c>
      <c r="F215" s="88">
        <v>1307.7</v>
      </c>
      <c r="G215" s="88">
        <v>160.77219600000001</v>
      </c>
      <c r="H215" s="89">
        <v>1</v>
      </c>
    </row>
    <row r="216" spans="2:8" x14ac:dyDescent="0.35">
      <c r="B216" s="85" t="s">
        <v>184</v>
      </c>
      <c r="C216" s="86" t="s">
        <v>3098</v>
      </c>
      <c r="D216" s="87" t="s">
        <v>2972</v>
      </c>
      <c r="E216" s="88">
        <v>2115.2375000000002</v>
      </c>
      <c r="F216" s="88">
        <v>2134.1999999999998</v>
      </c>
      <c r="G216" s="88">
        <v>4.8189471999999993</v>
      </c>
      <c r="H216" s="89">
        <v>1</v>
      </c>
    </row>
    <row r="217" spans="2:8" x14ac:dyDescent="0.35">
      <c r="B217" s="85" t="s">
        <v>184</v>
      </c>
      <c r="C217" s="86" t="s">
        <v>3064</v>
      </c>
      <c r="D217" s="87" t="s">
        <v>2972</v>
      </c>
      <c r="E217" s="88">
        <v>11206.639474</v>
      </c>
      <c r="F217" s="88">
        <v>11325.95</v>
      </c>
      <c r="G217" s="88">
        <v>64.156165700000003</v>
      </c>
      <c r="H217" s="89">
        <v>1</v>
      </c>
    </row>
    <row r="218" spans="2:8" x14ac:dyDescent="0.35">
      <c r="B218" s="85" t="s">
        <v>184</v>
      </c>
      <c r="C218" s="86" t="s">
        <v>3065</v>
      </c>
      <c r="D218" s="87" t="s">
        <v>2972</v>
      </c>
      <c r="E218" s="88">
        <v>454.20537899999999</v>
      </c>
      <c r="F218" s="88">
        <v>454.1</v>
      </c>
      <c r="G218" s="88">
        <v>820.28535750000003</v>
      </c>
      <c r="H218" s="89">
        <v>1</v>
      </c>
    </row>
    <row r="219" spans="2:8" x14ac:dyDescent="0.35">
      <c r="B219" s="85" t="s">
        <v>184</v>
      </c>
      <c r="C219" s="86" t="s">
        <v>3066</v>
      </c>
      <c r="D219" s="87" t="s">
        <v>2972</v>
      </c>
      <c r="E219" s="88">
        <v>116.10000599999999</v>
      </c>
      <c r="F219" s="88">
        <v>114.25</v>
      </c>
      <c r="G219" s="88">
        <v>82.619362499999994</v>
      </c>
      <c r="H219" s="89">
        <v>1</v>
      </c>
    </row>
    <row r="220" spans="2:8" x14ac:dyDescent="0.35">
      <c r="B220" s="85" t="s">
        <v>184</v>
      </c>
      <c r="C220" s="86" t="s">
        <v>3099</v>
      </c>
      <c r="D220" s="87" t="s">
        <v>2972</v>
      </c>
      <c r="E220" s="88">
        <v>600.96666700000003</v>
      </c>
      <c r="F220" s="88">
        <v>592.65</v>
      </c>
      <c r="G220" s="88">
        <v>3.4207008000000001</v>
      </c>
      <c r="H220" s="89">
        <v>1</v>
      </c>
    </row>
    <row r="221" spans="2:8" x14ac:dyDescent="0.35">
      <c r="B221" s="85" t="s">
        <v>184</v>
      </c>
      <c r="C221" s="86" t="s">
        <v>3067</v>
      </c>
      <c r="D221" s="87" t="s">
        <v>2972</v>
      </c>
      <c r="E221" s="88">
        <v>797.23334</v>
      </c>
      <c r="F221" s="88">
        <v>822.35</v>
      </c>
      <c r="G221" s="88">
        <v>82.589745000000008</v>
      </c>
      <c r="H221" s="89">
        <v>1</v>
      </c>
    </row>
    <row r="222" spans="2:8" x14ac:dyDescent="0.35">
      <c r="B222" s="85" t="s">
        <v>184</v>
      </c>
      <c r="C222" s="86" t="s">
        <v>3068</v>
      </c>
      <c r="D222" s="87" t="s">
        <v>2972</v>
      </c>
      <c r="E222" s="88">
        <v>522.10733200000004</v>
      </c>
      <c r="F222" s="88">
        <v>509.9</v>
      </c>
      <c r="G222" s="88">
        <v>383.37292500000001</v>
      </c>
      <c r="H222" s="89">
        <v>1</v>
      </c>
    </row>
    <row r="223" spans="2:8" x14ac:dyDescent="0.35">
      <c r="B223" s="85" t="s">
        <v>184</v>
      </c>
      <c r="C223" s="86" t="s">
        <v>3100</v>
      </c>
      <c r="D223" s="87" t="s">
        <v>2972</v>
      </c>
      <c r="E223" s="88">
        <v>608.85</v>
      </c>
      <c r="F223" s="88">
        <v>602.79999999999995</v>
      </c>
      <c r="G223" s="88">
        <v>10.484629999999999</v>
      </c>
      <c r="H223" s="89">
        <v>1</v>
      </c>
    </row>
    <row r="224" spans="2:8" x14ac:dyDescent="0.35">
      <c r="B224" s="85" t="s">
        <v>184</v>
      </c>
      <c r="C224" s="86" t="s">
        <v>3069</v>
      </c>
      <c r="D224" s="87" t="s">
        <v>2972</v>
      </c>
      <c r="E224" s="88">
        <v>909.85763899999995</v>
      </c>
      <c r="F224" s="88">
        <v>924.15</v>
      </c>
      <c r="G224" s="88">
        <v>144.839395</v>
      </c>
      <c r="H224" s="89">
        <v>1</v>
      </c>
    </row>
    <row r="225" spans="2:8" x14ac:dyDescent="0.35">
      <c r="B225" s="85" t="s">
        <v>184</v>
      </c>
      <c r="C225" s="86" t="s">
        <v>3070</v>
      </c>
      <c r="D225" s="87" t="s">
        <v>2972</v>
      </c>
      <c r="E225" s="88">
        <v>3792.23</v>
      </c>
      <c r="F225" s="88">
        <v>3773.45</v>
      </c>
      <c r="G225" s="88">
        <v>142.74913800000002</v>
      </c>
      <c r="H225" s="89">
        <v>1</v>
      </c>
    </row>
    <row r="226" spans="2:8" x14ac:dyDescent="0.35">
      <c r="B226" s="85" t="s">
        <v>184</v>
      </c>
      <c r="C226" s="86" t="s">
        <v>3071</v>
      </c>
      <c r="D226" s="87" t="s">
        <v>2972</v>
      </c>
      <c r="E226" s="88">
        <v>839.87039800000002</v>
      </c>
      <c r="F226" s="88">
        <v>818</v>
      </c>
      <c r="G226" s="88">
        <v>145.92028500000001</v>
      </c>
      <c r="H226" s="89">
        <v>1</v>
      </c>
    </row>
    <row r="227" spans="2:8" x14ac:dyDescent="0.35">
      <c r="B227" s="85" t="s">
        <v>184</v>
      </c>
      <c r="C227" s="86" t="s">
        <v>3101</v>
      </c>
      <c r="D227" s="87" t="s">
        <v>2972</v>
      </c>
      <c r="E227" s="88">
        <v>333.80829999999997</v>
      </c>
      <c r="F227" s="88">
        <v>334.15</v>
      </c>
      <c r="G227" s="88">
        <v>33.295495200000005</v>
      </c>
      <c r="H227" s="89">
        <v>1</v>
      </c>
    </row>
    <row r="228" spans="2:8" x14ac:dyDescent="0.35">
      <c r="B228" s="85" t="s">
        <v>184</v>
      </c>
      <c r="C228" s="86" t="s">
        <v>3072</v>
      </c>
      <c r="D228" s="87" t="s">
        <v>2972</v>
      </c>
      <c r="E228" s="88">
        <v>140.74100000000001</v>
      </c>
      <c r="F228" s="88">
        <v>159.65</v>
      </c>
      <c r="G228" s="88">
        <v>783.3449713</v>
      </c>
      <c r="H228" s="89">
        <v>1</v>
      </c>
    </row>
    <row r="229" spans="2:8" x14ac:dyDescent="0.35">
      <c r="B229" s="85" t="s">
        <v>184</v>
      </c>
      <c r="C229" s="86" t="s">
        <v>3073</v>
      </c>
      <c r="D229" s="87" t="s">
        <v>2972</v>
      </c>
      <c r="E229" s="88">
        <v>1296.687091</v>
      </c>
      <c r="F229" s="88">
        <v>1293</v>
      </c>
      <c r="G229" s="88">
        <v>1989.5060900000001</v>
      </c>
      <c r="H229" s="89">
        <v>0.74673629242819839</v>
      </c>
    </row>
    <row r="230" spans="2:8" x14ac:dyDescent="0.35">
      <c r="B230" s="85" t="s">
        <v>184</v>
      </c>
      <c r="C230" s="86" t="s">
        <v>3074</v>
      </c>
      <c r="D230" s="87" t="s">
        <v>2972</v>
      </c>
      <c r="E230" s="88">
        <v>1412.9568420000001</v>
      </c>
      <c r="F230" s="88">
        <v>1387.8</v>
      </c>
      <c r="G230" s="88">
        <v>225.44167199999998</v>
      </c>
      <c r="H230" s="89">
        <v>1</v>
      </c>
    </row>
    <row r="231" spans="2:8" x14ac:dyDescent="0.35">
      <c r="B231" s="85" t="s">
        <v>184</v>
      </c>
      <c r="C231" s="86" t="s">
        <v>3075</v>
      </c>
      <c r="D231" s="87" t="s">
        <v>2972</v>
      </c>
      <c r="E231" s="88">
        <v>82.933333000000005</v>
      </c>
      <c r="F231" s="88">
        <v>84.8</v>
      </c>
      <c r="G231" s="88">
        <v>14.7468</v>
      </c>
      <c r="H231" s="89">
        <v>1</v>
      </c>
    </row>
    <row r="232" spans="2:8" x14ac:dyDescent="0.35">
      <c r="B232" s="85" t="s">
        <v>184</v>
      </c>
      <c r="C232" s="86" t="s">
        <v>3077</v>
      </c>
      <c r="D232" s="87" t="s">
        <v>2972</v>
      </c>
      <c r="E232" s="88">
        <v>971.9</v>
      </c>
      <c r="F232" s="88">
        <v>985.6</v>
      </c>
      <c r="G232" s="88">
        <v>17.45956</v>
      </c>
      <c r="H232" s="89">
        <v>1</v>
      </c>
    </row>
    <row r="233" spans="2:8" x14ac:dyDescent="0.35">
      <c r="B233" s="85" t="s">
        <v>184</v>
      </c>
      <c r="C233" s="86" t="s">
        <v>3078</v>
      </c>
      <c r="D233" s="87" t="s">
        <v>2972</v>
      </c>
      <c r="E233" s="88">
        <v>2128.0333019999998</v>
      </c>
      <c r="F233" s="88">
        <v>2166.9499999999998</v>
      </c>
      <c r="G233" s="88">
        <v>10.0121532</v>
      </c>
      <c r="H233" s="89">
        <v>1</v>
      </c>
    </row>
    <row r="234" spans="2:8" x14ac:dyDescent="0.35">
      <c r="B234" s="85" t="s">
        <v>184</v>
      </c>
      <c r="C234" s="86" t="s">
        <v>3102</v>
      </c>
      <c r="D234" s="87" t="s">
        <v>2972</v>
      </c>
      <c r="E234" s="88">
        <v>989.65</v>
      </c>
      <c r="F234" s="88">
        <v>1029.7</v>
      </c>
      <c r="G234" s="88">
        <v>3.6425328000000001</v>
      </c>
      <c r="H234" s="89">
        <v>1</v>
      </c>
    </row>
    <row r="235" spans="2:8" x14ac:dyDescent="0.35">
      <c r="B235" s="85" t="s">
        <v>184</v>
      </c>
      <c r="C235" s="86" t="s">
        <v>3080</v>
      </c>
      <c r="D235" s="87" t="s">
        <v>2972</v>
      </c>
      <c r="E235" s="88">
        <v>7500.267331</v>
      </c>
      <c r="F235" s="88">
        <v>7418.05</v>
      </c>
      <c r="G235" s="88">
        <v>104.6591882</v>
      </c>
      <c r="H235" s="89">
        <v>6.4346684175968477E-2</v>
      </c>
    </row>
    <row r="236" spans="2:8" x14ac:dyDescent="0.35">
      <c r="B236" s="85" t="s">
        <v>184</v>
      </c>
      <c r="C236" s="86" t="s">
        <v>3081</v>
      </c>
      <c r="D236" s="87" t="s">
        <v>2972</v>
      </c>
      <c r="E236" s="88">
        <v>830.86115099999995</v>
      </c>
      <c r="F236" s="88">
        <v>856.65</v>
      </c>
      <c r="G236" s="88">
        <v>221.6986832</v>
      </c>
      <c r="H236" s="89">
        <v>1</v>
      </c>
    </row>
    <row r="237" spans="2:8" x14ac:dyDescent="0.35">
      <c r="B237" s="85" t="s">
        <v>184</v>
      </c>
      <c r="C237" s="86" t="s">
        <v>3082</v>
      </c>
      <c r="D237" s="87" t="s">
        <v>2972</v>
      </c>
      <c r="E237" s="88">
        <v>721.65533200000004</v>
      </c>
      <c r="F237" s="88">
        <v>710.8</v>
      </c>
      <c r="G237" s="88">
        <v>64.005032</v>
      </c>
      <c r="H237" s="89">
        <v>1</v>
      </c>
    </row>
    <row r="238" spans="2:8" x14ac:dyDescent="0.35">
      <c r="B238" s="85" t="s">
        <v>184</v>
      </c>
      <c r="C238" s="86" t="s">
        <v>3083</v>
      </c>
      <c r="D238" s="87" t="s">
        <v>2972</v>
      </c>
      <c r="E238" s="88">
        <v>291.85340000000002</v>
      </c>
      <c r="F238" s="88">
        <v>288.39999999999998</v>
      </c>
      <c r="G238" s="88">
        <v>466.02938599999999</v>
      </c>
      <c r="H238" s="89">
        <v>1</v>
      </c>
    </row>
    <row r="239" spans="2:8" x14ac:dyDescent="0.35">
      <c r="B239" s="85" t="s">
        <v>184</v>
      </c>
      <c r="C239" s="86" t="s">
        <v>3084</v>
      </c>
      <c r="D239" s="87" t="s">
        <v>2972</v>
      </c>
      <c r="E239" s="88">
        <v>11.469894999999999</v>
      </c>
      <c r="F239" s="88">
        <v>12</v>
      </c>
      <c r="G239" s="88">
        <v>432.91500000000002</v>
      </c>
      <c r="H239" s="89">
        <v>1</v>
      </c>
    </row>
    <row r="240" spans="2:8" x14ac:dyDescent="0.35">
      <c r="B240" s="85" t="s">
        <v>184</v>
      </c>
      <c r="C240" s="86" t="s">
        <v>3085</v>
      </c>
      <c r="D240" s="87" t="s">
        <v>2972</v>
      </c>
      <c r="E240" s="88">
        <v>322.278299</v>
      </c>
      <c r="F240" s="88">
        <v>304.25</v>
      </c>
      <c r="G240" s="88">
        <v>803.84010000000001</v>
      </c>
      <c r="H240" s="89">
        <v>1</v>
      </c>
    </row>
    <row r="241" spans="2:8" x14ac:dyDescent="0.35">
      <c r="B241" s="85" t="s">
        <v>186</v>
      </c>
      <c r="C241" s="86" t="s">
        <v>2971</v>
      </c>
      <c r="D241" s="87" t="s">
        <v>2972</v>
      </c>
      <c r="E241" s="88">
        <v>2318.1</v>
      </c>
      <c r="F241" s="88">
        <v>2262.4</v>
      </c>
      <c r="G241" s="88">
        <v>2.0851700000000002</v>
      </c>
      <c r="H241" s="89">
        <v>1</v>
      </c>
    </row>
    <row r="242" spans="2:8" x14ac:dyDescent="0.35">
      <c r="B242" s="85" t="s">
        <v>186</v>
      </c>
      <c r="C242" s="86" t="s">
        <v>2973</v>
      </c>
      <c r="D242" s="87" t="s">
        <v>2972</v>
      </c>
      <c r="E242" s="88">
        <v>1445.7047829999999</v>
      </c>
      <c r="F242" s="88">
        <v>1474.95</v>
      </c>
      <c r="G242" s="88">
        <v>206.55453</v>
      </c>
      <c r="H242" s="89">
        <v>1</v>
      </c>
    </row>
    <row r="243" spans="2:8" x14ac:dyDescent="0.35">
      <c r="B243" s="85" t="s">
        <v>186</v>
      </c>
      <c r="C243" s="86" t="s">
        <v>2974</v>
      </c>
      <c r="D243" s="87" t="s">
        <v>2972</v>
      </c>
      <c r="E243" s="88">
        <v>752.99911299999997</v>
      </c>
      <c r="F243" s="88">
        <v>739.95</v>
      </c>
      <c r="G243" s="88">
        <v>298.14556190000002</v>
      </c>
      <c r="H243" s="89">
        <v>1</v>
      </c>
    </row>
    <row r="244" spans="2:8" x14ac:dyDescent="0.35">
      <c r="B244" s="85" t="s">
        <v>186</v>
      </c>
      <c r="C244" s="86" t="s">
        <v>2976</v>
      </c>
      <c r="D244" s="87" t="s">
        <v>2972</v>
      </c>
      <c r="E244" s="88">
        <v>747.1146</v>
      </c>
      <c r="F244" s="88">
        <v>753.9</v>
      </c>
      <c r="G244" s="88">
        <v>37.955939999999998</v>
      </c>
      <c r="H244" s="89">
        <v>1</v>
      </c>
    </row>
    <row r="245" spans="2:8" x14ac:dyDescent="0.35">
      <c r="B245" s="85" t="s">
        <v>186</v>
      </c>
      <c r="C245" s="86" t="s">
        <v>2981</v>
      </c>
      <c r="D245" s="87" t="s">
        <v>2972</v>
      </c>
      <c r="E245" s="88">
        <v>3335.7249999999999</v>
      </c>
      <c r="F245" s="88">
        <v>3254.4</v>
      </c>
      <c r="G245" s="88">
        <v>36.580440000000003</v>
      </c>
      <c r="H245" s="89">
        <v>1</v>
      </c>
    </row>
    <row r="246" spans="2:8" x14ac:dyDescent="0.35">
      <c r="B246" s="85" t="s">
        <v>186</v>
      </c>
      <c r="C246" s="86" t="s">
        <v>2983</v>
      </c>
      <c r="D246" s="87" t="s">
        <v>2972</v>
      </c>
      <c r="E246" s="88">
        <v>731.84628099999998</v>
      </c>
      <c r="F246" s="88">
        <v>728.15</v>
      </c>
      <c r="G246" s="88">
        <v>147.90844540000001</v>
      </c>
      <c r="H246" s="89">
        <v>1</v>
      </c>
    </row>
    <row r="247" spans="2:8" x14ac:dyDescent="0.35">
      <c r="B247" s="85" t="s">
        <v>186</v>
      </c>
      <c r="C247" s="86" t="s">
        <v>2984</v>
      </c>
      <c r="D247" s="87" t="s">
        <v>2972</v>
      </c>
      <c r="E247" s="88">
        <v>790.29463899999996</v>
      </c>
      <c r="F247" s="88">
        <v>770.35</v>
      </c>
      <c r="G247" s="88">
        <v>77.005236000000011</v>
      </c>
      <c r="H247" s="89">
        <v>1</v>
      </c>
    </row>
    <row r="248" spans="2:8" x14ac:dyDescent="0.35">
      <c r="B248" s="85" t="s">
        <v>186</v>
      </c>
      <c r="C248" s="86" t="s">
        <v>2986</v>
      </c>
      <c r="D248" s="87" t="s">
        <v>2972</v>
      </c>
      <c r="E248" s="88">
        <v>7692.2124999999996</v>
      </c>
      <c r="F248" s="88">
        <v>7687.25</v>
      </c>
      <c r="G248" s="88">
        <v>19.9997376</v>
      </c>
      <c r="H248" s="89">
        <v>1</v>
      </c>
    </row>
    <row r="249" spans="2:8" x14ac:dyDescent="0.35">
      <c r="B249" s="85" t="s">
        <v>186</v>
      </c>
      <c r="C249" s="86" t="s">
        <v>2992</v>
      </c>
      <c r="D249" s="87" t="s">
        <v>2972</v>
      </c>
      <c r="E249" s="88">
        <v>756.45</v>
      </c>
      <c r="F249" s="88">
        <v>740.55</v>
      </c>
      <c r="G249" s="88">
        <v>2.8306388</v>
      </c>
      <c r="H249" s="89">
        <v>1</v>
      </c>
    </row>
    <row r="250" spans="2:8" x14ac:dyDescent="0.35">
      <c r="B250" s="85" t="s">
        <v>186</v>
      </c>
      <c r="C250" s="86" t="s">
        <v>2993</v>
      </c>
      <c r="D250" s="87" t="s">
        <v>2972</v>
      </c>
      <c r="E250" s="88">
        <v>64</v>
      </c>
      <c r="F250" s="88">
        <v>64.900000000000006</v>
      </c>
      <c r="G250" s="88">
        <v>2.9593725000000002</v>
      </c>
      <c r="H250" s="89">
        <v>1</v>
      </c>
    </row>
    <row r="251" spans="2:8" x14ac:dyDescent="0.35">
      <c r="B251" s="85" t="s">
        <v>186</v>
      </c>
      <c r="C251" s="86" t="s">
        <v>2994</v>
      </c>
      <c r="D251" s="87" t="s">
        <v>2972</v>
      </c>
      <c r="E251" s="88">
        <v>426.65</v>
      </c>
      <c r="F251" s="88">
        <v>433.15</v>
      </c>
      <c r="G251" s="88">
        <v>34.322445000000002</v>
      </c>
      <c r="H251" s="89">
        <v>1</v>
      </c>
    </row>
    <row r="252" spans="2:8" x14ac:dyDescent="0.35">
      <c r="B252" s="85" t="s">
        <v>186</v>
      </c>
      <c r="C252" s="86" t="s">
        <v>2995</v>
      </c>
      <c r="D252" s="87" t="s">
        <v>2972</v>
      </c>
      <c r="E252" s="88">
        <v>361.07859999999999</v>
      </c>
      <c r="F252" s="88">
        <v>364</v>
      </c>
      <c r="G252" s="88">
        <v>14.13097</v>
      </c>
      <c r="H252" s="89">
        <v>1</v>
      </c>
    </row>
    <row r="253" spans="2:8" x14ac:dyDescent="0.35">
      <c r="B253" s="85" t="s">
        <v>186</v>
      </c>
      <c r="C253" s="86" t="s">
        <v>2997</v>
      </c>
      <c r="D253" s="87" t="s">
        <v>2972</v>
      </c>
      <c r="E253" s="88">
        <v>549.65</v>
      </c>
      <c r="F253" s="88">
        <v>554.35</v>
      </c>
      <c r="G253" s="88">
        <v>4.934259</v>
      </c>
      <c r="H253" s="89">
        <v>1</v>
      </c>
    </row>
    <row r="254" spans="2:8" x14ac:dyDescent="0.35">
      <c r="B254" s="85" t="s">
        <v>186</v>
      </c>
      <c r="C254" s="86" t="s">
        <v>2999</v>
      </c>
      <c r="D254" s="87" t="s">
        <v>2972</v>
      </c>
      <c r="E254" s="88">
        <v>161.85</v>
      </c>
      <c r="F254" s="88">
        <v>173.9</v>
      </c>
      <c r="G254" s="88">
        <v>6.5382660000000001</v>
      </c>
      <c r="H254" s="89">
        <v>1</v>
      </c>
    </row>
    <row r="255" spans="2:8" x14ac:dyDescent="0.35">
      <c r="B255" s="85" t="s">
        <v>186</v>
      </c>
      <c r="C255" s="86" t="s">
        <v>3006</v>
      </c>
      <c r="D255" s="87" t="s">
        <v>2972</v>
      </c>
      <c r="E255" s="88">
        <v>4840.7866670000003</v>
      </c>
      <c r="F255" s="88">
        <v>4812.75</v>
      </c>
      <c r="G255" s="88">
        <v>55.893374999999999</v>
      </c>
      <c r="H255" s="89">
        <v>1</v>
      </c>
    </row>
    <row r="256" spans="2:8" x14ac:dyDescent="0.35">
      <c r="B256" s="85" t="s">
        <v>186</v>
      </c>
      <c r="C256" s="86" t="s">
        <v>3007</v>
      </c>
      <c r="D256" s="87" t="s">
        <v>2972</v>
      </c>
      <c r="E256" s="88">
        <v>413.25</v>
      </c>
      <c r="F256" s="88">
        <v>419.3</v>
      </c>
      <c r="G256" s="88">
        <v>3.9855915000000004</v>
      </c>
      <c r="H256" s="89">
        <v>1</v>
      </c>
    </row>
    <row r="257" spans="2:8" x14ac:dyDescent="0.35">
      <c r="B257" s="85" t="s">
        <v>186</v>
      </c>
      <c r="C257" s="86" t="s">
        <v>3009</v>
      </c>
      <c r="D257" s="87" t="s">
        <v>2972</v>
      </c>
      <c r="E257" s="88">
        <v>1477.65</v>
      </c>
      <c r="F257" s="88">
        <v>1488.25</v>
      </c>
      <c r="G257" s="88">
        <v>20.151326699999998</v>
      </c>
      <c r="H257" s="89">
        <v>1</v>
      </c>
    </row>
    <row r="258" spans="2:8" x14ac:dyDescent="0.35">
      <c r="B258" s="85" t="s">
        <v>186</v>
      </c>
      <c r="C258" s="86" t="s">
        <v>3014</v>
      </c>
      <c r="D258" s="87" t="s">
        <v>2972</v>
      </c>
      <c r="E258" s="88">
        <v>321.15833300000003</v>
      </c>
      <c r="F258" s="88">
        <v>320.95</v>
      </c>
      <c r="G258" s="88">
        <v>9.0030047999999994</v>
      </c>
      <c r="H258" s="89">
        <v>1</v>
      </c>
    </row>
    <row r="259" spans="2:8" x14ac:dyDescent="0.35">
      <c r="B259" s="85" t="s">
        <v>186</v>
      </c>
      <c r="C259" s="86" t="s">
        <v>3022</v>
      </c>
      <c r="D259" s="87" t="s">
        <v>2972</v>
      </c>
      <c r="E259" s="88">
        <v>483.65459099999998</v>
      </c>
      <c r="F259" s="88">
        <v>488.6</v>
      </c>
      <c r="G259" s="88">
        <v>63.959533000000008</v>
      </c>
      <c r="H259" s="89">
        <v>1</v>
      </c>
    </row>
    <row r="260" spans="2:8" x14ac:dyDescent="0.35">
      <c r="B260" s="85" t="s">
        <v>186</v>
      </c>
      <c r="C260" s="86" t="s">
        <v>3024</v>
      </c>
      <c r="D260" s="87" t="s">
        <v>2972</v>
      </c>
      <c r="E260" s="88">
        <v>2794.3063790000001</v>
      </c>
      <c r="F260" s="88">
        <v>2761.75</v>
      </c>
      <c r="G260" s="88">
        <v>520.44131340000001</v>
      </c>
      <c r="H260" s="89">
        <v>1</v>
      </c>
    </row>
    <row r="261" spans="2:8" x14ac:dyDescent="0.35">
      <c r="B261" s="85" t="s">
        <v>186</v>
      </c>
      <c r="C261" s="86" t="s">
        <v>3025</v>
      </c>
      <c r="D261" s="87" t="s">
        <v>2972</v>
      </c>
      <c r="E261" s="88">
        <v>720.71214299999997</v>
      </c>
      <c r="F261" s="88">
        <v>704.2</v>
      </c>
      <c r="G261" s="88">
        <v>248.8959993</v>
      </c>
      <c r="H261" s="89">
        <v>0.39865690822467403</v>
      </c>
    </row>
    <row r="262" spans="2:8" x14ac:dyDescent="0.35">
      <c r="B262" s="85" t="s">
        <v>186</v>
      </c>
      <c r="C262" s="86" t="s">
        <v>3030</v>
      </c>
      <c r="D262" s="87" t="s">
        <v>2972</v>
      </c>
      <c r="E262" s="88">
        <v>6503.4153850000002</v>
      </c>
      <c r="F262" s="88">
        <v>6453.95</v>
      </c>
      <c r="G262" s="88">
        <v>27.0608039</v>
      </c>
      <c r="H262" s="89">
        <v>1</v>
      </c>
    </row>
    <row r="263" spans="2:8" x14ac:dyDescent="0.35">
      <c r="B263" s="85" t="s">
        <v>186</v>
      </c>
      <c r="C263" s="86" t="s">
        <v>3033</v>
      </c>
      <c r="D263" s="87" t="s">
        <v>2972</v>
      </c>
      <c r="E263" s="88">
        <v>239.77189999999999</v>
      </c>
      <c r="F263" s="88">
        <v>236.85</v>
      </c>
      <c r="G263" s="88">
        <v>52.909824</v>
      </c>
      <c r="H263" s="89">
        <v>0.19390597453847916</v>
      </c>
    </row>
    <row r="264" spans="2:8" x14ac:dyDescent="0.35">
      <c r="B264" s="85" t="s">
        <v>186</v>
      </c>
      <c r="C264" s="86" t="s">
        <v>3034</v>
      </c>
      <c r="D264" s="87" t="s">
        <v>2972</v>
      </c>
      <c r="E264" s="88">
        <v>374.351809</v>
      </c>
      <c r="F264" s="88">
        <v>390.2</v>
      </c>
      <c r="G264" s="88">
        <v>382.06849999999997</v>
      </c>
      <c r="H264" s="89">
        <v>1</v>
      </c>
    </row>
    <row r="265" spans="2:8" x14ac:dyDescent="0.35">
      <c r="B265" s="85" t="s">
        <v>186</v>
      </c>
      <c r="C265" s="86" t="s">
        <v>3035</v>
      </c>
      <c r="D265" s="87" t="s">
        <v>2972</v>
      </c>
      <c r="E265" s="88">
        <v>666.52222200000006</v>
      </c>
      <c r="F265" s="88">
        <v>671.95</v>
      </c>
      <c r="G265" s="88">
        <v>21.380187600000003</v>
      </c>
      <c r="H265" s="89">
        <v>1</v>
      </c>
    </row>
    <row r="266" spans="2:8" x14ac:dyDescent="0.35">
      <c r="B266" s="85" t="s">
        <v>186</v>
      </c>
      <c r="C266" s="86" t="s">
        <v>3043</v>
      </c>
      <c r="D266" s="87" t="s">
        <v>2972</v>
      </c>
      <c r="E266" s="88">
        <v>811.33486700000003</v>
      </c>
      <c r="F266" s="88">
        <v>804.9</v>
      </c>
      <c r="G266" s="88">
        <v>129.23423799999998</v>
      </c>
      <c r="H266" s="89">
        <v>1</v>
      </c>
    </row>
    <row r="267" spans="2:8" x14ac:dyDescent="0.35">
      <c r="B267" s="85" t="s">
        <v>186</v>
      </c>
      <c r="C267" s="86" t="s">
        <v>3053</v>
      </c>
      <c r="D267" s="87" t="s">
        <v>2972</v>
      </c>
      <c r="E267" s="88">
        <v>140.61879999999999</v>
      </c>
      <c r="F267" s="88">
        <v>143.69999999999999</v>
      </c>
      <c r="G267" s="88">
        <v>26.289996000000002</v>
      </c>
      <c r="H267" s="89">
        <v>1</v>
      </c>
    </row>
    <row r="268" spans="2:8" x14ac:dyDescent="0.35">
      <c r="B268" s="85" t="s">
        <v>186</v>
      </c>
      <c r="C268" s="86" t="s">
        <v>3059</v>
      </c>
      <c r="D268" s="87" t="s">
        <v>2972</v>
      </c>
      <c r="E268" s="88">
        <v>39.9</v>
      </c>
      <c r="F268" s="88">
        <v>40.25</v>
      </c>
      <c r="G268" s="88">
        <v>11.9648</v>
      </c>
      <c r="H268" s="89">
        <v>1</v>
      </c>
    </row>
    <row r="269" spans="2:8" x14ac:dyDescent="0.35">
      <c r="B269" s="85" t="s">
        <v>186</v>
      </c>
      <c r="C269" s="86" t="s">
        <v>3062</v>
      </c>
      <c r="D269" s="87" t="s">
        <v>2972</v>
      </c>
      <c r="E269" s="88">
        <v>2531.846583</v>
      </c>
      <c r="F269" s="88">
        <v>2520.5500000000002</v>
      </c>
      <c r="G269" s="88">
        <v>284.48373240000001</v>
      </c>
      <c r="H269" s="89">
        <v>1</v>
      </c>
    </row>
    <row r="270" spans="2:8" x14ac:dyDescent="0.35">
      <c r="B270" s="85" t="s">
        <v>186</v>
      </c>
      <c r="C270" s="86" t="s">
        <v>3068</v>
      </c>
      <c r="D270" s="87" t="s">
        <v>2972</v>
      </c>
      <c r="E270" s="88">
        <v>524</v>
      </c>
      <c r="F270" s="88">
        <v>509.9</v>
      </c>
      <c r="G270" s="88">
        <v>17.694134999999999</v>
      </c>
      <c r="H270" s="89">
        <v>1</v>
      </c>
    </row>
    <row r="271" spans="2:8" x14ac:dyDescent="0.35">
      <c r="B271" s="85" t="s">
        <v>186</v>
      </c>
      <c r="C271" s="86" t="s">
        <v>3070</v>
      </c>
      <c r="D271" s="87" t="s">
        <v>2972</v>
      </c>
      <c r="E271" s="88">
        <v>3799.1</v>
      </c>
      <c r="F271" s="88">
        <v>3773.45</v>
      </c>
      <c r="G271" s="88">
        <v>9.5166091999999995</v>
      </c>
      <c r="H271" s="89">
        <v>4.3874081386420974E-2</v>
      </c>
    </row>
    <row r="272" spans="2:8" x14ac:dyDescent="0.35">
      <c r="B272" s="85" t="s">
        <v>186</v>
      </c>
      <c r="C272" s="86" t="s">
        <v>3071</v>
      </c>
      <c r="D272" s="87" t="s">
        <v>2972</v>
      </c>
      <c r="E272" s="88">
        <v>831.75908200000003</v>
      </c>
      <c r="F272" s="88">
        <v>818</v>
      </c>
      <c r="G272" s="88">
        <v>32.757615000000001</v>
      </c>
      <c r="H272" s="89">
        <v>1</v>
      </c>
    </row>
    <row r="273" spans="2:8" x14ac:dyDescent="0.35">
      <c r="B273" s="85" t="s">
        <v>186</v>
      </c>
      <c r="C273" s="86" t="s">
        <v>3075</v>
      </c>
      <c r="D273" s="87" t="s">
        <v>2972</v>
      </c>
      <c r="E273" s="88">
        <v>85.424999999999997</v>
      </c>
      <c r="F273" s="88">
        <v>84.8</v>
      </c>
      <c r="G273" s="88">
        <v>14.7468</v>
      </c>
      <c r="H273" s="89">
        <v>1</v>
      </c>
    </row>
    <row r="274" spans="2:8" x14ac:dyDescent="0.35">
      <c r="B274" s="85" t="s">
        <v>186</v>
      </c>
      <c r="C274" s="86" t="s">
        <v>3081</v>
      </c>
      <c r="D274" s="87" t="s">
        <v>2972</v>
      </c>
      <c r="E274" s="88">
        <v>826.96430099999998</v>
      </c>
      <c r="F274" s="88">
        <v>856.65</v>
      </c>
      <c r="G274" s="88">
        <v>15.066900800000001</v>
      </c>
      <c r="H274" s="89">
        <v>1</v>
      </c>
    </row>
    <row r="275" spans="2:8" x14ac:dyDescent="0.35">
      <c r="B275" s="85" t="s">
        <v>186</v>
      </c>
      <c r="C275" s="86" t="s">
        <v>3083</v>
      </c>
      <c r="D275" s="87" t="s">
        <v>2972</v>
      </c>
      <c r="E275" s="88">
        <v>292.14690000000002</v>
      </c>
      <c r="F275" s="88">
        <v>288.39999999999998</v>
      </c>
      <c r="G275" s="88">
        <v>100.086848</v>
      </c>
      <c r="H275" s="89">
        <v>1</v>
      </c>
    </row>
    <row r="276" spans="2:8" x14ac:dyDescent="0.35">
      <c r="B276" s="85" t="s">
        <v>1952</v>
      </c>
      <c r="C276" s="86" t="s">
        <v>2973</v>
      </c>
      <c r="D276" s="87" t="s">
        <v>2972</v>
      </c>
      <c r="E276" s="88">
        <v>1475.35</v>
      </c>
      <c r="F276" s="88">
        <v>1474.95</v>
      </c>
      <c r="G276" s="88">
        <v>9.8359299999999994</v>
      </c>
      <c r="H276" s="89">
        <v>1</v>
      </c>
    </row>
    <row r="277" spans="2:8" x14ac:dyDescent="0.35">
      <c r="B277" s="85" t="s">
        <v>1952</v>
      </c>
      <c r="C277" s="86" t="s">
        <v>2974</v>
      </c>
      <c r="D277" s="87" t="s">
        <v>2972</v>
      </c>
      <c r="E277" s="88">
        <v>747.60208799999998</v>
      </c>
      <c r="F277" s="88">
        <v>739.95</v>
      </c>
      <c r="G277" s="88">
        <v>63.322951199999999</v>
      </c>
      <c r="H277" s="89">
        <v>1</v>
      </c>
    </row>
    <row r="278" spans="2:8" x14ac:dyDescent="0.35">
      <c r="B278" s="85" t="s">
        <v>1952</v>
      </c>
      <c r="C278" s="86" t="s">
        <v>2990</v>
      </c>
      <c r="D278" s="87" t="s">
        <v>2972</v>
      </c>
      <c r="E278" s="88">
        <v>82.540199999999999</v>
      </c>
      <c r="F278" s="88">
        <v>81.95</v>
      </c>
      <c r="G278" s="88">
        <v>355.96598969999997</v>
      </c>
      <c r="H278" s="89">
        <v>1</v>
      </c>
    </row>
    <row r="279" spans="2:8" x14ac:dyDescent="0.35">
      <c r="B279" s="85" t="s">
        <v>1952</v>
      </c>
      <c r="C279" s="86" t="s">
        <v>2994</v>
      </c>
      <c r="D279" s="87" t="s">
        <v>2972</v>
      </c>
      <c r="E279" s="88">
        <v>422.75</v>
      </c>
      <c r="F279" s="88">
        <v>433.15</v>
      </c>
      <c r="G279" s="88">
        <v>3.4322444999999999</v>
      </c>
      <c r="H279" s="89">
        <v>1</v>
      </c>
    </row>
    <row r="280" spans="2:8" x14ac:dyDescent="0.35">
      <c r="B280" s="85" t="s">
        <v>1952</v>
      </c>
      <c r="C280" s="86" t="s">
        <v>3019</v>
      </c>
      <c r="D280" s="87" t="s">
        <v>2972</v>
      </c>
      <c r="E280" s="88">
        <v>1623.1250419999999</v>
      </c>
      <c r="F280" s="88">
        <v>1600.15</v>
      </c>
      <c r="G280" s="88">
        <v>93.216956200000013</v>
      </c>
      <c r="H280" s="89">
        <v>1</v>
      </c>
    </row>
    <row r="281" spans="2:8" x14ac:dyDescent="0.35">
      <c r="B281" s="85" t="s">
        <v>1952</v>
      </c>
      <c r="C281" s="86" t="s">
        <v>3034</v>
      </c>
      <c r="D281" s="87" t="s">
        <v>2972</v>
      </c>
      <c r="E281" s="88">
        <v>357.5</v>
      </c>
      <c r="F281" s="88">
        <v>390.2</v>
      </c>
      <c r="G281" s="88">
        <v>20.8401</v>
      </c>
      <c r="H281" s="89">
        <v>1</v>
      </c>
    </row>
    <row r="282" spans="2:8" x14ac:dyDescent="0.35">
      <c r="B282" s="85" t="s">
        <v>1952</v>
      </c>
      <c r="C282" s="86" t="s">
        <v>3035</v>
      </c>
      <c r="D282" s="87" t="s">
        <v>2972</v>
      </c>
      <c r="E282" s="88">
        <v>654.88599999999997</v>
      </c>
      <c r="F282" s="88">
        <v>671.95</v>
      </c>
      <c r="G282" s="88">
        <v>59.389409999999998</v>
      </c>
      <c r="H282" s="89">
        <v>1</v>
      </c>
    </row>
    <row r="283" spans="2:8" x14ac:dyDescent="0.35">
      <c r="B283" s="85" t="s">
        <v>1952</v>
      </c>
      <c r="C283" s="86" t="s">
        <v>3050</v>
      </c>
      <c r="D283" s="87" t="s">
        <v>2972</v>
      </c>
      <c r="E283" s="88">
        <v>1698.7750000000001</v>
      </c>
      <c r="F283" s="88">
        <v>1662.05</v>
      </c>
      <c r="G283" s="88">
        <v>16.410733199999999</v>
      </c>
      <c r="H283" s="89">
        <v>1</v>
      </c>
    </row>
    <row r="284" spans="2:8" x14ac:dyDescent="0.35">
      <c r="B284" s="85" t="s">
        <v>1952</v>
      </c>
      <c r="C284" s="86" t="s">
        <v>3059</v>
      </c>
      <c r="D284" s="87" t="s">
        <v>2972</v>
      </c>
      <c r="E284" s="88">
        <v>39.253999999999998</v>
      </c>
      <c r="F284" s="88">
        <v>40.25</v>
      </c>
      <c r="G284" s="88">
        <v>74.78</v>
      </c>
      <c r="H284" s="89">
        <v>1</v>
      </c>
    </row>
    <row r="285" spans="2:8" x14ac:dyDescent="0.35">
      <c r="B285" s="85" t="s">
        <v>1952</v>
      </c>
      <c r="C285" s="86" t="s">
        <v>3066</v>
      </c>
      <c r="D285" s="87" t="s">
        <v>2972</v>
      </c>
      <c r="E285" s="88">
        <v>115</v>
      </c>
      <c r="F285" s="88">
        <v>114.25</v>
      </c>
      <c r="G285" s="88">
        <v>136.07894999999999</v>
      </c>
      <c r="H285" s="89">
        <v>1</v>
      </c>
    </row>
    <row r="286" spans="2:8" x14ac:dyDescent="0.35">
      <c r="B286" s="85" t="s">
        <v>1952</v>
      </c>
      <c r="C286" s="86" t="s">
        <v>3072</v>
      </c>
      <c r="D286" s="87" t="s">
        <v>2972</v>
      </c>
      <c r="E286" s="88">
        <v>138.87970000000001</v>
      </c>
      <c r="F286" s="88">
        <v>159.65</v>
      </c>
      <c r="G286" s="88">
        <v>115.47316310000001</v>
      </c>
      <c r="H286" s="89">
        <v>1</v>
      </c>
    </row>
    <row r="287" spans="2:8" x14ac:dyDescent="0.35">
      <c r="B287" s="85" t="s">
        <v>1952</v>
      </c>
      <c r="C287" s="86" t="s">
        <v>3075</v>
      </c>
      <c r="D287" s="87" t="s">
        <v>2972</v>
      </c>
      <c r="E287" s="88">
        <v>84.909099999999995</v>
      </c>
      <c r="F287" s="88">
        <v>84.8</v>
      </c>
      <c r="G287" s="88">
        <v>27.035799999999998</v>
      </c>
      <c r="H287" s="89">
        <v>1</v>
      </c>
    </row>
    <row r="288" spans="2:8" x14ac:dyDescent="0.35">
      <c r="B288" s="85"/>
      <c r="C288" s="86"/>
      <c r="D288" s="87"/>
      <c r="E288" s="88"/>
      <c r="F288" s="88"/>
      <c r="G288" s="88"/>
      <c r="H288" s="89"/>
    </row>
    <row r="290" spans="2:9" x14ac:dyDescent="0.35">
      <c r="B290" s="82" t="s">
        <v>3103</v>
      </c>
    </row>
    <row r="292" spans="2:9" s="82" customFormat="1" x14ac:dyDescent="0.35">
      <c r="B292" s="82" t="s">
        <v>3104</v>
      </c>
      <c r="I292" s="83" t="s">
        <v>2964</v>
      </c>
    </row>
    <row r="293" spans="2:9" s="82" customFormat="1" ht="54" x14ac:dyDescent="0.35">
      <c r="B293" s="84" t="s">
        <v>699</v>
      </c>
      <c r="C293" s="84" t="s">
        <v>3105</v>
      </c>
      <c r="D293" s="84" t="s">
        <v>3106</v>
      </c>
      <c r="E293" s="84" t="s">
        <v>3107</v>
      </c>
      <c r="F293" s="84" t="s">
        <v>3108</v>
      </c>
      <c r="G293" s="84" t="s">
        <v>3109</v>
      </c>
      <c r="H293" s="84" t="s">
        <v>3110</v>
      </c>
      <c r="I293" s="84" t="s">
        <v>3111</v>
      </c>
    </row>
    <row r="294" spans="2:9" s="82" customFormat="1" x14ac:dyDescent="0.35">
      <c r="B294" s="85" t="s">
        <v>184</v>
      </c>
      <c r="C294" s="86">
        <v>0</v>
      </c>
      <c r="D294" s="86">
        <v>99815</v>
      </c>
      <c r="E294" s="86">
        <v>13952</v>
      </c>
      <c r="F294" s="86">
        <v>85863</v>
      </c>
      <c r="G294" s="86">
        <v>82741193434.409943</v>
      </c>
      <c r="H294" s="86">
        <v>80234609930.601212</v>
      </c>
      <c r="I294" s="86">
        <f>+H294-G294</f>
        <v>-2506583503.8087311</v>
      </c>
    </row>
    <row r="295" spans="2:9" s="82" customFormat="1" x14ac:dyDescent="0.35">
      <c r="B295" s="85" t="s">
        <v>186</v>
      </c>
      <c r="C295" s="86">
        <v>0</v>
      </c>
      <c r="D295" s="86">
        <v>8120</v>
      </c>
      <c r="E295" s="86">
        <v>1215</v>
      </c>
      <c r="F295" s="86">
        <v>6905</v>
      </c>
      <c r="G295" s="86">
        <v>6705257792.6999979</v>
      </c>
      <c r="H295" s="86">
        <v>6563491253.1008339</v>
      </c>
      <c r="I295" s="86">
        <f>+H295-G295</f>
        <v>-141766539.59916401</v>
      </c>
    </row>
    <row r="296" spans="2:9" s="82" customFormat="1" x14ac:dyDescent="0.35">
      <c r="B296" s="85" t="s">
        <v>201</v>
      </c>
      <c r="C296" s="86">
        <v>0</v>
      </c>
      <c r="D296" s="86">
        <v>77351</v>
      </c>
      <c r="E296" s="86">
        <v>9106</v>
      </c>
      <c r="F296" s="86">
        <v>68245</v>
      </c>
      <c r="G296" s="86">
        <v>67623606451.380013</v>
      </c>
      <c r="H296" s="86">
        <v>65761801050.08075</v>
      </c>
      <c r="I296" s="86">
        <f>+H296-G296</f>
        <v>-1861805401.299263</v>
      </c>
    </row>
    <row r="297" spans="2:9" s="82" customFormat="1" x14ac:dyDescent="0.35">
      <c r="B297" s="85" t="s">
        <v>1952</v>
      </c>
      <c r="C297" s="86">
        <v>0</v>
      </c>
      <c r="D297" s="86">
        <v>1090</v>
      </c>
      <c r="E297" s="86">
        <v>0</v>
      </c>
      <c r="F297" s="86">
        <v>1090</v>
      </c>
      <c r="G297" s="86">
        <v>967801486.82000005</v>
      </c>
      <c r="H297" s="86">
        <v>939337464.38520026</v>
      </c>
      <c r="I297" s="86">
        <f>+H297-G297</f>
        <v>-28464022.43479979</v>
      </c>
    </row>
    <row r="298" spans="2:9" s="82" customFormat="1" x14ac:dyDescent="0.35">
      <c r="F298" s="91"/>
      <c r="H298" s="91"/>
    </row>
    <row r="299" spans="2:9" s="82" customFormat="1" x14ac:dyDescent="0.35">
      <c r="B299" s="82" t="s">
        <v>3112</v>
      </c>
      <c r="D299" s="91"/>
      <c r="F299" s="91"/>
      <c r="G299" s="91"/>
      <c r="H299" s="91"/>
    </row>
    <row r="300" spans="2:9" s="82" customFormat="1" x14ac:dyDescent="0.35">
      <c r="D300" s="91"/>
      <c r="F300" s="91"/>
      <c r="H300" s="82" t="s">
        <v>3113</v>
      </c>
    </row>
    <row r="301" spans="2:9" s="82" customFormat="1" x14ac:dyDescent="0.35">
      <c r="B301" s="82" t="s">
        <v>3114</v>
      </c>
      <c r="I301" s="83"/>
    </row>
    <row r="302" spans="2:9" s="82" customFormat="1" ht="57.65" hidden="1" customHeight="1" x14ac:dyDescent="0.35">
      <c r="B302" s="84" t="s">
        <v>699</v>
      </c>
      <c r="C302" s="84" t="s">
        <v>3115</v>
      </c>
      <c r="D302" s="84" t="s">
        <v>3106</v>
      </c>
      <c r="E302" s="84" t="s">
        <v>3116</v>
      </c>
      <c r="F302" s="84" t="s">
        <v>3108</v>
      </c>
      <c r="G302" s="84" t="s">
        <v>3109</v>
      </c>
      <c r="H302" s="84" t="s">
        <v>3110</v>
      </c>
      <c r="I302" s="84" t="s">
        <v>3111</v>
      </c>
    </row>
    <row r="303" spans="2:9" s="82" customFormat="1" ht="14.4" hidden="1" customHeight="1" x14ac:dyDescent="0.35">
      <c r="B303" s="85"/>
      <c r="C303" s="86"/>
      <c r="D303" s="86"/>
      <c r="E303" s="86"/>
      <c r="F303" s="86"/>
      <c r="G303" s="86"/>
      <c r="H303" s="86"/>
      <c r="I303" s="86">
        <f>+H303-G303</f>
        <v>0</v>
      </c>
    </row>
    <row r="304" spans="2:9" s="82" customFormat="1" ht="14.4" hidden="1" customHeight="1" x14ac:dyDescent="0.35">
      <c r="H304" s="92"/>
      <c r="I304" s="92"/>
    </row>
    <row r="305" spans="2:9" s="82" customFormat="1" x14ac:dyDescent="0.35">
      <c r="H305" s="92"/>
      <c r="I305" s="92"/>
    </row>
    <row r="306" spans="2:9" s="82" customFormat="1" x14ac:dyDescent="0.35">
      <c r="B306" s="82" t="s">
        <v>3117</v>
      </c>
      <c r="E306" s="93"/>
      <c r="I306" s="92"/>
    </row>
    <row r="307" spans="2:9" s="82" customFormat="1" x14ac:dyDescent="0.35"/>
    <row r="308" spans="2:9" s="82" customFormat="1" x14ac:dyDescent="0.35">
      <c r="B308" s="82" t="s">
        <v>3118</v>
      </c>
      <c r="I308" s="92"/>
    </row>
    <row r="309" spans="2:9" s="82" customFormat="1" x14ac:dyDescent="0.35"/>
    <row r="310" spans="2:9" s="82" customFormat="1" x14ac:dyDescent="0.35">
      <c r="B310" s="82" t="s">
        <v>3119</v>
      </c>
      <c r="H310" s="83"/>
    </row>
    <row r="311" spans="2:9" s="82" customFormat="1" ht="27" x14ac:dyDescent="0.35">
      <c r="B311" s="84" t="s">
        <v>699</v>
      </c>
      <c r="C311" s="84" t="s">
        <v>2965</v>
      </c>
      <c r="D311" s="84" t="s">
        <v>3120</v>
      </c>
      <c r="E311" s="84" t="s">
        <v>3121</v>
      </c>
      <c r="F311" s="84" t="s">
        <v>3122</v>
      </c>
      <c r="G311" s="84" t="s">
        <v>2968</v>
      </c>
      <c r="H311" s="84" t="s">
        <v>3123</v>
      </c>
    </row>
    <row r="312" spans="2:9" s="82" customFormat="1" x14ac:dyDescent="0.35">
      <c r="B312" s="85" t="s">
        <v>186</v>
      </c>
      <c r="C312" s="87" t="s">
        <v>3124</v>
      </c>
      <c r="D312" s="86" t="s">
        <v>3125</v>
      </c>
      <c r="E312" s="87">
        <f>85000/50</f>
        <v>1700</v>
      </c>
      <c r="F312" s="94">
        <v>86.3309</v>
      </c>
      <c r="G312" s="95">
        <v>91.5</v>
      </c>
      <c r="H312" s="89">
        <v>1.9973199999999999E-3</v>
      </c>
    </row>
    <row r="313" spans="2:9" s="82" customFormat="1" x14ac:dyDescent="0.35">
      <c r="B313" s="96"/>
      <c r="C313" s="97"/>
      <c r="D313" s="98"/>
      <c r="E313" s="97"/>
      <c r="F313" s="99"/>
      <c r="G313" s="100"/>
      <c r="H313" s="98"/>
      <c r="I313" s="92"/>
    </row>
    <row r="314" spans="2:9" s="82" customFormat="1" x14ac:dyDescent="0.35">
      <c r="B314" s="82" t="s">
        <v>3126</v>
      </c>
      <c r="D314" s="101"/>
      <c r="G314" s="83" t="s">
        <v>2964</v>
      </c>
    </row>
    <row r="315" spans="2:9" s="82" customFormat="1" ht="40.5" x14ac:dyDescent="0.35">
      <c r="B315" s="84" t="s">
        <v>699</v>
      </c>
      <c r="C315" s="84" t="s">
        <v>2965</v>
      </c>
      <c r="D315" s="84" t="s">
        <v>3120</v>
      </c>
      <c r="E315" s="84" t="s">
        <v>3127</v>
      </c>
      <c r="F315" s="84" t="s">
        <v>3128</v>
      </c>
      <c r="G315" s="84" t="s">
        <v>3129</v>
      </c>
    </row>
    <row r="316" spans="2:9" s="82" customFormat="1" x14ac:dyDescent="0.35">
      <c r="B316" s="85" t="s">
        <v>196</v>
      </c>
      <c r="C316" s="87" t="s">
        <v>3124</v>
      </c>
      <c r="D316" s="86" t="s">
        <v>3125</v>
      </c>
      <c r="E316" s="102">
        <v>58713</v>
      </c>
      <c r="F316" s="87">
        <v>159775915.19</v>
      </c>
      <c r="G316" s="87">
        <v>-159775915.19</v>
      </c>
    </row>
    <row r="317" spans="2:9" s="82" customFormat="1" x14ac:dyDescent="0.35">
      <c r="B317" s="85" t="s">
        <v>196</v>
      </c>
      <c r="C317" s="87" t="s">
        <v>3130</v>
      </c>
      <c r="D317" s="86" t="s">
        <v>3125</v>
      </c>
      <c r="E317" s="102">
        <v>10157</v>
      </c>
      <c r="F317" s="87">
        <v>60944697.890000001</v>
      </c>
      <c r="G317" s="87">
        <v>-60944697.890000001</v>
      </c>
    </row>
    <row r="318" spans="2:9" s="82" customFormat="1" x14ac:dyDescent="0.35">
      <c r="B318" s="85" t="s">
        <v>990</v>
      </c>
      <c r="C318" s="87" t="s">
        <v>3124</v>
      </c>
      <c r="D318" s="86" t="s">
        <v>3125</v>
      </c>
      <c r="E318" s="102">
        <v>2905</v>
      </c>
      <c r="F318" s="87">
        <v>56880086.640000001</v>
      </c>
      <c r="G318" s="87">
        <v>-28953370.950000003</v>
      </c>
    </row>
    <row r="319" spans="2:9" s="82" customFormat="1" x14ac:dyDescent="0.35">
      <c r="B319" s="85" t="s">
        <v>1952</v>
      </c>
      <c r="C319" s="87" t="s">
        <v>3124</v>
      </c>
      <c r="D319" s="86" t="s">
        <v>3125</v>
      </c>
      <c r="E319" s="102">
        <v>2902</v>
      </c>
      <c r="F319" s="87">
        <v>36981467.980000004</v>
      </c>
      <c r="G319" s="87">
        <v>-28773103.48</v>
      </c>
    </row>
    <row r="320" spans="2:9" s="82" customFormat="1" x14ac:dyDescent="0.35">
      <c r="B320" s="85" t="s">
        <v>186</v>
      </c>
      <c r="C320" s="87" t="s">
        <v>3124</v>
      </c>
      <c r="D320" s="86" t="s">
        <v>3125</v>
      </c>
      <c r="E320" s="102">
        <v>10000</v>
      </c>
      <c r="F320" s="87">
        <v>53804314.75</v>
      </c>
      <c r="G320" s="87">
        <v>-44340917.890000001</v>
      </c>
    </row>
    <row r="321" spans="2:7" s="82" customFormat="1" x14ac:dyDescent="0.35">
      <c r="B321" s="85" t="s">
        <v>3131</v>
      </c>
      <c r="C321" s="87" t="s">
        <v>3124</v>
      </c>
      <c r="D321" s="86" t="s">
        <v>3125</v>
      </c>
      <c r="E321" s="102">
        <v>1051</v>
      </c>
      <c r="F321" s="87">
        <v>48999600</v>
      </c>
      <c r="G321" s="87">
        <v>-48999600</v>
      </c>
    </row>
    <row r="322" spans="2:7" s="82" customFormat="1" x14ac:dyDescent="0.35">
      <c r="D322" s="101"/>
    </row>
    <row r="323" spans="2:7" s="82" customFormat="1" x14ac:dyDescent="0.35">
      <c r="B323" s="82" t="s">
        <v>3132</v>
      </c>
      <c r="D323" s="103"/>
      <c r="E323" s="91"/>
      <c r="F323" s="91"/>
      <c r="G323" s="91"/>
    </row>
    <row r="324" spans="2:7" s="82" customFormat="1" x14ac:dyDescent="0.35">
      <c r="B324" s="87" t="s">
        <v>699</v>
      </c>
      <c r="C324" s="87" t="s">
        <v>3133</v>
      </c>
      <c r="D324" s="87" t="s">
        <v>3134</v>
      </c>
      <c r="E324" s="87" t="s">
        <v>3135</v>
      </c>
      <c r="F324" s="104" t="s">
        <v>3136</v>
      </c>
      <c r="G324" s="87" t="s">
        <v>3137</v>
      </c>
    </row>
    <row r="325" spans="2:7" s="82" customFormat="1" ht="15" customHeight="1" x14ac:dyDescent="0.35">
      <c r="B325" s="105" t="s">
        <v>2937</v>
      </c>
      <c r="C325" s="106" t="s">
        <v>3138</v>
      </c>
      <c r="D325" s="87" t="s">
        <v>2972</v>
      </c>
      <c r="E325" s="87" t="s">
        <v>3139</v>
      </c>
      <c r="F325" s="104">
        <v>45112</v>
      </c>
      <c r="G325" s="87">
        <v>-2500</v>
      </c>
    </row>
    <row r="326" spans="2:7" s="82" customFormat="1" ht="14.4" customHeight="1" x14ac:dyDescent="0.35">
      <c r="B326" s="107"/>
      <c r="C326" s="108"/>
      <c r="D326" s="87" t="s">
        <v>3140</v>
      </c>
      <c r="E326" s="87" t="s">
        <v>3141</v>
      </c>
      <c r="F326" s="104">
        <v>44566</v>
      </c>
      <c r="G326" s="87">
        <v>2500</v>
      </c>
    </row>
    <row r="327" spans="2:7" s="82" customFormat="1" ht="14.4" customHeight="1" x14ac:dyDescent="0.35">
      <c r="B327" s="105" t="s">
        <v>2937</v>
      </c>
      <c r="C327" s="106" t="s">
        <v>3138</v>
      </c>
      <c r="D327" s="87" t="s">
        <v>2972</v>
      </c>
      <c r="E327" s="87" t="s">
        <v>3139</v>
      </c>
      <c r="F327" s="104">
        <v>45113</v>
      </c>
      <c r="G327" s="87">
        <v>-5000</v>
      </c>
    </row>
    <row r="328" spans="2:7" s="82" customFormat="1" ht="14.4" customHeight="1" x14ac:dyDescent="0.35">
      <c r="B328" s="107"/>
      <c r="C328" s="108"/>
      <c r="D328" s="87" t="s">
        <v>3140</v>
      </c>
      <c r="E328" s="87" t="s">
        <v>3141</v>
      </c>
      <c r="F328" s="104">
        <v>44567</v>
      </c>
      <c r="G328" s="87">
        <v>5000</v>
      </c>
    </row>
    <row r="329" spans="2:7" s="82" customFormat="1" ht="14.4" customHeight="1" x14ac:dyDescent="0.35">
      <c r="B329" s="105" t="s">
        <v>2937</v>
      </c>
      <c r="C329" s="106" t="s">
        <v>3138</v>
      </c>
      <c r="D329" s="87" t="s">
        <v>2972</v>
      </c>
      <c r="E329" s="87" t="s">
        <v>3139</v>
      </c>
      <c r="F329" s="104">
        <v>45114</v>
      </c>
      <c r="G329" s="87">
        <v>-7500</v>
      </c>
    </row>
    <row r="330" spans="2:7" s="82" customFormat="1" ht="14.4" customHeight="1" x14ac:dyDescent="0.35">
      <c r="B330" s="107"/>
      <c r="C330" s="108"/>
      <c r="D330" s="87" t="s">
        <v>3140</v>
      </c>
      <c r="E330" s="87" t="s">
        <v>3141</v>
      </c>
      <c r="F330" s="104">
        <v>44568</v>
      </c>
      <c r="G330" s="87">
        <v>7500</v>
      </c>
    </row>
    <row r="331" spans="2:7" s="82" customFormat="1" ht="14.4" customHeight="1" x14ac:dyDescent="0.35">
      <c r="B331" s="105" t="s">
        <v>2937</v>
      </c>
      <c r="C331" s="106" t="s">
        <v>3138</v>
      </c>
      <c r="D331" s="87" t="s">
        <v>2972</v>
      </c>
      <c r="E331" s="87" t="s">
        <v>3139</v>
      </c>
      <c r="F331" s="104">
        <v>45117</v>
      </c>
      <c r="G331" s="87">
        <v>-2500</v>
      </c>
    </row>
    <row r="332" spans="2:7" s="82" customFormat="1" ht="14.4" customHeight="1" x14ac:dyDescent="0.35">
      <c r="B332" s="107"/>
      <c r="C332" s="108"/>
      <c r="D332" s="87" t="s">
        <v>3140</v>
      </c>
      <c r="E332" s="87" t="s">
        <v>3141</v>
      </c>
      <c r="F332" s="104">
        <v>44570</v>
      </c>
      <c r="G332" s="87">
        <v>2500</v>
      </c>
    </row>
    <row r="333" spans="2:7" s="82" customFormat="1" ht="14.4" customHeight="1" x14ac:dyDescent="0.35">
      <c r="B333" s="105" t="s">
        <v>2937</v>
      </c>
      <c r="C333" s="106" t="s">
        <v>3138</v>
      </c>
      <c r="D333" s="87" t="s">
        <v>2972</v>
      </c>
      <c r="E333" s="87" t="s">
        <v>3139</v>
      </c>
      <c r="F333" s="104">
        <v>45120</v>
      </c>
      <c r="G333" s="87">
        <v>-10000</v>
      </c>
    </row>
    <row r="334" spans="2:7" s="82" customFormat="1" ht="14.4" customHeight="1" x14ac:dyDescent="0.35">
      <c r="B334" s="107"/>
      <c r="C334" s="108"/>
      <c r="D334" s="87" t="s">
        <v>3140</v>
      </c>
      <c r="E334" s="87" t="s">
        <v>3141</v>
      </c>
      <c r="F334" s="104">
        <v>44574</v>
      </c>
      <c r="G334" s="87">
        <v>10000</v>
      </c>
    </row>
    <row r="335" spans="2:7" s="82" customFormat="1" ht="14.4" customHeight="1" x14ac:dyDescent="0.35">
      <c r="B335" s="105" t="s">
        <v>2937</v>
      </c>
      <c r="C335" s="106" t="s">
        <v>3138</v>
      </c>
      <c r="D335" s="87" t="s">
        <v>2972</v>
      </c>
      <c r="E335" s="87" t="s">
        <v>3139</v>
      </c>
      <c r="F335" s="104">
        <v>45152</v>
      </c>
      <c r="G335" s="87">
        <v>-5000</v>
      </c>
    </row>
    <row r="336" spans="2:7" s="82" customFormat="1" ht="14.4" customHeight="1" x14ac:dyDescent="0.35">
      <c r="B336" s="107"/>
      <c r="C336" s="108"/>
      <c r="D336" s="87" t="s">
        <v>3140</v>
      </c>
      <c r="E336" s="87" t="s">
        <v>3141</v>
      </c>
      <c r="F336" s="104">
        <v>44605</v>
      </c>
      <c r="G336" s="87">
        <v>5000</v>
      </c>
    </row>
    <row r="337" spans="2:7" s="82" customFormat="1" ht="14.4" customHeight="1" x14ac:dyDescent="0.35">
      <c r="B337" s="105" t="s">
        <v>2937</v>
      </c>
      <c r="C337" s="106" t="s">
        <v>3138</v>
      </c>
      <c r="D337" s="87" t="s">
        <v>2972</v>
      </c>
      <c r="E337" s="87" t="s">
        <v>3139</v>
      </c>
      <c r="F337" s="104">
        <v>45155</v>
      </c>
      <c r="G337" s="87">
        <v>-5000</v>
      </c>
    </row>
    <row r="338" spans="2:7" s="82" customFormat="1" ht="14.4" customHeight="1" x14ac:dyDescent="0.35">
      <c r="B338" s="107"/>
      <c r="C338" s="108"/>
      <c r="D338" s="87" t="s">
        <v>3140</v>
      </c>
      <c r="E338" s="87" t="s">
        <v>3141</v>
      </c>
      <c r="F338" s="104">
        <v>44609</v>
      </c>
      <c r="G338" s="87">
        <v>5000</v>
      </c>
    </row>
    <row r="339" spans="2:7" s="82" customFormat="1" ht="14.4" customHeight="1" x14ac:dyDescent="0.35">
      <c r="B339" s="105" t="s">
        <v>2937</v>
      </c>
      <c r="C339" s="106" t="s">
        <v>3138</v>
      </c>
      <c r="D339" s="87" t="s">
        <v>2972</v>
      </c>
      <c r="E339" s="87" t="s">
        <v>3139</v>
      </c>
      <c r="F339" s="104">
        <v>45159</v>
      </c>
      <c r="G339" s="87">
        <v>-5000</v>
      </c>
    </row>
    <row r="340" spans="2:7" s="82" customFormat="1" ht="14.4" customHeight="1" x14ac:dyDescent="0.35">
      <c r="B340" s="107"/>
      <c r="C340" s="108"/>
      <c r="D340" s="87" t="s">
        <v>3140</v>
      </c>
      <c r="E340" s="87" t="s">
        <v>3141</v>
      </c>
      <c r="F340" s="104">
        <v>44612</v>
      </c>
      <c r="G340" s="87">
        <v>5000</v>
      </c>
    </row>
    <row r="341" spans="2:7" s="82" customFormat="1" ht="14.4" customHeight="1" x14ac:dyDescent="0.35">
      <c r="B341" s="105" t="s">
        <v>2937</v>
      </c>
      <c r="C341" s="106" t="s">
        <v>3138</v>
      </c>
      <c r="D341" s="87" t="s">
        <v>2972</v>
      </c>
      <c r="E341" s="87" t="s">
        <v>3139</v>
      </c>
      <c r="F341" s="104">
        <v>45162</v>
      </c>
      <c r="G341" s="87">
        <v>-15000</v>
      </c>
    </row>
    <row r="342" spans="2:7" s="82" customFormat="1" ht="14.4" customHeight="1" x14ac:dyDescent="0.35">
      <c r="B342" s="107"/>
      <c r="C342" s="108"/>
      <c r="D342" s="87" t="s">
        <v>3140</v>
      </c>
      <c r="E342" s="87" t="s">
        <v>3141</v>
      </c>
      <c r="F342" s="104">
        <v>44616</v>
      </c>
      <c r="G342" s="87">
        <v>15000</v>
      </c>
    </row>
    <row r="343" spans="2:7" s="82" customFormat="1" ht="14.4" customHeight="1" x14ac:dyDescent="0.35">
      <c r="B343" s="105" t="s">
        <v>2937</v>
      </c>
      <c r="C343" s="106" t="s">
        <v>3138</v>
      </c>
      <c r="D343" s="87" t="s">
        <v>2972</v>
      </c>
      <c r="E343" s="87" t="s">
        <v>3139</v>
      </c>
      <c r="F343" s="104">
        <v>45163</v>
      </c>
      <c r="G343" s="87">
        <v>-12500</v>
      </c>
    </row>
    <row r="344" spans="2:7" s="82" customFormat="1" ht="14.4" customHeight="1" x14ac:dyDescent="0.35">
      <c r="B344" s="107"/>
      <c r="C344" s="108"/>
      <c r="D344" s="87" t="s">
        <v>3140</v>
      </c>
      <c r="E344" s="87" t="s">
        <v>3141</v>
      </c>
      <c r="F344" s="104">
        <v>44617</v>
      </c>
      <c r="G344" s="87">
        <v>12500</v>
      </c>
    </row>
    <row r="345" spans="2:7" s="82" customFormat="1" ht="14.4" customHeight="1" x14ac:dyDescent="0.35">
      <c r="B345" s="105" t="s">
        <v>2937</v>
      </c>
      <c r="C345" s="106" t="s">
        <v>3138</v>
      </c>
      <c r="D345" s="87" t="s">
        <v>2972</v>
      </c>
      <c r="E345" s="87" t="s">
        <v>3139</v>
      </c>
      <c r="F345" s="104">
        <v>45169</v>
      </c>
      <c r="G345" s="87">
        <v>-10000</v>
      </c>
    </row>
    <row r="346" spans="2:7" s="82" customFormat="1" ht="14.4" customHeight="1" x14ac:dyDescent="0.35">
      <c r="B346" s="107"/>
      <c r="C346" s="108"/>
      <c r="D346" s="87" t="s">
        <v>3140</v>
      </c>
      <c r="E346" s="87" t="s">
        <v>3141</v>
      </c>
      <c r="F346" s="104">
        <v>44620</v>
      </c>
      <c r="G346" s="87">
        <v>10000</v>
      </c>
    </row>
    <row r="347" spans="2:7" s="82" customFormat="1" ht="14.4" customHeight="1" x14ac:dyDescent="0.35">
      <c r="B347" s="105" t="s">
        <v>2937</v>
      </c>
      <c r="C347" s="106" t="s">
        <v>3138</v>
      </c>
      <c r="D347" s="87" t="s">
        <v>2972</v>
      </c>
      <c r="E347" s="87" t="s">
        <v>3139</v>
      </c>
      <c r="F347" s="104">
        <v>45173</v>
      </c>
      <c r="G347" s="87">
        <v>-15000</v>
      </c>
    </row>
    <row r="348" spans="2:7" s="82" customFormat="1" ht="14.4" customHeight="1" x14ac:dyDescent="0.35">
      <c r="B348" s="107"/>
      <c r="C348" s="108"/>
      <c r="D348" s="87" t="s">
        <v>3140</v>
      </c>
      <c r="E348" s="87" t="s">
        <v>3141</v>
      </c>
      <c r="F348" s="104">
        <v>44622</v>
      </c>
      <c r="G348" s="87">
        <v>15000</v>
      </c>
    </row>
    <row r="349" spans="2:7" s="82" customFormat="1" ht="14.4" customHeight="1" x14ac:dyDescent="0.35">
      <c r="B349" s="105" t="s">
        <v>2937</v>
      </c>
      <c r="C349" s="106" t="s">
        <v>3142</v>
      </c>
      <c r="D349" s="87" t="s">
        <v>2972</v>
      </c>
      <c r="E349" s="87" t="s">
        <v>3139</v>
      </c>
      <c r="F349" s="104">
        <v>45187</v>
      </c>
      <c r="G349" s="87">
        <v>-7500</v>
      </c>
    </row>
    <row r="350" spans="2:7" s="82" customFormat="1" ht="14.4" customHeight="1" x14ac:dyDescent="0.35">
      <c r="B350" s="107"/>
      <c r="C350" s="108"/>
      <c r="D350" s="87" t="s">
        <v>3140</v>
      </c>
      <c r="E350" s="87" t="s">
        <v>3141</v>
      </c>
      <c r="F350" s="104">
        <v>44636</v>
      </c>
      <c r="G350" s="87">
        <v>7500</v>
      </c>
    </row>
    <row r="351" spans="2:7" s="82" customFormat="1" ht="14.4" customHeight="1" x14ac:dyDescent="0.35">
      <c r="B351" s="105" t="s">
        <v>2937</v>
      </c>
      <c r="C351" s="106" t="s">
        <v>3142</v>
      </c>
      <c r="D351" s="87" t="s">
        <v>2972</v>
      </c>
      <c r="E351" s="87" t="s">
        <v>3139</v>
      </c>
      <c r="F351" s="104">
        <v>45187</v>
      </c>
      <c r="G351" s="87">
        <v>-25000</v>
      </c>
    </row>
    <row r="352" spans="2:7" s="82" customFormat="1" ht="14.4" customHeight="1" x14ac:dyDescent="0.35">
      <c r="B352" s="107"/>
      <c r="C352" s="108"/>
      <c r="D352" s="87" t="s">
        <v>3140</v>
      </c>
      <c r="E352" s="87" t="s">
        <v>3141</v>
      </c>
      <c r="F352" s="104">
        <v>44637</v>
      </c>
      <c r="G352" s="87">
        <v>25000</v>
      </c>
    </row>
    <row r="353" spans="2:10" s="82" customFormat="1" ht="14.4" customHeight="1" x14ac:dyDescent="0.35">
      <c r="B353" s="105" t="s">
        <v>2937</v>
      </c>
      <c r="C353" s="106" t="s">
        <v>3142</v>
      </c>
      <c r="D353" s="87" t="s">
        <v>2972</v>
      </c>
      <c r="E353" s="87" t="s">
        <v>3139</v>
      </c>
      <c r="F353" s="104">
        <v>45189</v>
      </c>
      <c r="G353" s="87">
        <v>-5000</v>
      </c>
    </row>
    <row r="354" spans="2:10" s="82" customFormat="1" ht="15.65" customHeight="1" x14ac:dyDescent="0.35">
      <c r="B354" s="107"/>
      <c r="C354" s="108"/>
      <c r="D354" s="87" t="s">
        <v>3140</v>
      </c>
      <c r="E354" s="87" t="s">
        <v>3141</v>
      </c>
      <c r="F354" s="104">
        <v>44640</v>
      </c>
      <c r="G354" s="87">
        <v>5000</v>
      </c>
    </row>
    <row r="355" spans="2:10" s="82" customFormat="1" ht="14.5" x14ac:dyDescent="0.35">
      <c r="B355" s="105" t="s">
        <v>2937</v>
      </c>
      <c r="C355" s="106" t="s">
        <v>3142</v>
      </c>
      <c r="D355" s="87" t="s">
        <v>2972</v>
      </c>
      <c r="E355" s="87" t="s">
        <v>3139</v>
      </c>
      <c r="F355" s="104">
        <v>45191</v>
      </c>
      <c r="G355" s="87">
        <v>-35000</v>
      </c>
      <c r="J355" s="109"/>
    </row>
    <row r="356" spans="2:10" s="82" customFormat="1" ht="14.5" x14ac:dyDescent="0.35">
      <c r="B356" s="107"/>
      <c r="C356" s="108"/>
      <c r="D356" s="87" t="s">
        <v>3140</v>
      </c>
      <c r="E356" s="87" t="s">
        <v>3141</v>
      </c>
      <c r="F356" s="104">
        <v>44642</v>
      </c>
      <c r="G356" s="87">
        <v>35000</v>
      </c>
      <c r="J356" s="109"/>
    </row>
    <row r="357" spans="2:10" s="82" customFormat="1" ht="14.4" customHeight="1" x14ac:dyDescent="0.35">
      <c r="B357" s="105" t="s">
        <v>2937</v>
      </c>
      <c r="C357" s="136" t="s">
        <v>3143</v>
      </c>
      <c r="D357" s="87" t="s">
        <v>2972</v>
      </c>
      <c r="E357" s="87" t="s">
        <v>3139</v>
      </c>
      <c r="F357" s="104">
        <v>45197</v>
      </c>
      <c r="G357" s="87">
        <v>-20000</v>
      </c>
    </row>
    <row r="358" spans="2:10" s="82" customFormat="1" ht="14.4" customHeight="1" x14ac:dyDescent="0.35">
      <c r="B358" s="107"/>
      <c r="C358" s="137"/>
      <c r="D358" s="87" t="s">
        <v>3140</v>
      </c>
      <c r="E358" s="87" t="s">
        <v>3141</v>
      </c>
      <c r="F358" s="104">
        <v>44648</v>
      </c>
      <c r="G358" s="87">
        <v>20000</v>
      </c>
    </row>
    <row r="359" spans="2:10" s="82" customFormat="1" ht="15" customHeight="1" x14ac:dyDescent="0.35">
      <c r="B359" s="105" t="s">
        <v>2937</v>
      </c>
      <c r="C359" s="138" t="s">
        <v>3144</v>
      </c>
      <c r="D359" s="87" t="s">
        <v>2972</v>
      </c>
      <c r="E359" s="87" t="s">
        <v>3139</v>
      </c>
      <c r="F359" s="104">
        <v>45194</v>
      </c>
      <c r="G359" s="87">
        <v>-27500</v>
      </c>
    </row>
    <row r="360" spans="2:10" s="82" customFormat="1" ht="14.4" customHeight="1" x14ac:dyDescent="0.35">
      <c r="B360" s="107"/>
      <c r="C360" s="139"/>
      <c r="D360" s="87" t="s">
        <v>3140</v>
      </c>
      <c r="E360" s="87" t="s">
        <v>3141</v>
      </c>
      <c r="F360" s="104">
        <v>44644</v>
      </c>
      <c r="G360" s="87">
        <v>27500</v>
      </c>
    </row>
    <row r="361" spans="2:10" ht="14.4" customHeight="1" x14ac:dyDescent="0.35"/>
    <row r="362" spans="2:10" ht="14.4" customHeight="1" x14ac:dyDescent="0.35">
      <c r="B362" s="82" t="s">
        <v>3145</v>
      </c>
    </row>
    <row r="363" spans="2:10" ht="14.4" customHeight="1" x14ac:dyDescent="0.35"/>
    <row r="364" spans="2:10" ht="14.4" customHeight="1" x14ac:dyDescent="0.35"/>
    <row r="365" spans="2:10" ht="14.4" customHeight="1" x14ac:dyDescent="0.35"/>
    <row r="366" spans="2:10" ht="14.4" customHeight="1" x14ac:dyDescent="0.35"/>
    <row r="367" spans="2:10" ht="14.4" customHeight="1" x14ac:dyDescent="0.35"/>
    <row r="368" spans="2:10" ht="14.4" customHeight="1" x14ac:dyDescent="0.35"/>
    <row r="369" ht="14.4" customHeight="1" x14ac:dyDescent="0.35"/>
    <row r="370" ht="14.4" customHeight="1" x14ac:dyDescent="0.35"/>
    <row r="371" ht="14.4" customHeight="1" x14ac:dyDescent="0.35"/>
    <row r="372" ht="14.4" customHeight="1" x14ac:dyDescent="0.35"/>
    <row r="373" ht="14.4" customHeight="1" x14ac:dyDescent="0.35"/>
    <row r="374" ht="14.4" customHeight="1" x14ac:dyDescent="0.35"/>
  </sheetData>
  <mergeCells count="2">
    <mergeCell ref="C357:C358"/>
    <mergeCell ref="C359:C360"/>
  </mergeCells>
  <pageMargins left="0.25" right="0.25" top="0.75" bottom="0.75" header="0.3" footer="0.3"/>
  <pageSetup paperSize="9" scale="37" fitToHeight="3" orientation="portrait" r:id="rId1"/>
  <rowBreaks count="1" manualBreakCount="1">
    <brk id="288" min="1" max="8"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2:C375"/>
  <sheetViews>
    <sheetView workbookViewId="0"/>
  </sheetViews>
  <sheetFormatPr defaultRowHeight="12.5" x14ac:dyDescent="0.25"/>
  <sheetData>
    <row r="2" spans="1:3" ht="14.5" x14ac:dyDescent="0.35">
      <c r="A2" s="34" t="s">
        <v>18</v>
      </c>
    </row>
    <row r="3" spans="1:3" ht="14.5" x14ac:dyDescent="0.35">
      <c r="A3" s="34" t="s">
        <v>21</v>
      </c>
      <c r="C3" s="34"/>
    </row>
    <row r="4" spans="1:3" ht="14.5" x14ac:dyDescent="0.35">
      <c r="A4" s="34" t="s">
        <v>22</v>
      </c>
      <c r="C4" s="34"/>
    </row>
    <row r="5" spans="1:3" ht="14.5" x14ac:dyDescent="0.35">
      <c r="A5" s="34" t="s">
        <v>7</v>
      </c>
      <c r="C5" s="34"/>
    </row>
    <row r="6" spans="1:3" ht="14.5" x14ac:dyDescent="0.35">
      <c r="A6" s="34" t="s">
        <v>44</v>
      </c>
      <c r="C6" s="34"/>
    </row>
    <row r="7" spans="1:3" ht="14.5" x14ac:dyDescent="0.35">
      <c r="A7" s="34" t="s">
        <v>6</v>
      </c>
      <c r="C7" s="34"/>
    </row>
    <row r="8" spans="1:3" ht="14.5" x14ac:dyDescent="0.35">
      <c r="A8" s="34" t="s">
        <v>0</v>
      </c>
      <c r="C8" s="34"/>
    </row>
    <row r="9" spans="1:3" ht="14.5" x14ac:dyDescent="0.35">
      <c r="A9" s="34" t="s">
        <v>47</v>
      </c>
      <c r="C9" s="34"/>
    </row>
    <row r="10" spans="1:3" ht="14.5" x14ac:dyDescent="0.35">
      <c r="A10" s="34" t="s">
        <v>23</v>
      </c>
      <c r="C10" s="34"/>
    </row>
    <row r="11" spans="1:3" ht="14.5" x14ac:dyDescent="0.35">
      <c r="A11" s="34" t="s">
        <v>1</v>
      </c>
      <c r="C11" s="34"/>
    </row>
    <row r="12" spans="1:3" ht="14.5" x14ac:dyDescent="0.35">
      <c r="A12" s="34" t="s">
        <v>2</v>
      </c>
      <c r="C12" s="34"/>
    </row>
    <row r="13" spans="1:3" ht="14.5" x14ac:dyDescent="0.35">
      <c r="A13" s="34" t="s">
        <v>60</v>
      </c>
      <c r="C13" s="34"/>
    </row>
    <row r="14" spans="1:3" ht="14.5" x14ac:dyDescent="0.35">
      <c r="A14" s="34" t="s">
        <v>19</v>
      </c>
      <c r="C14" s="34"/>
    </row>
    <row r="15" spans="1:3" ht="14.5" x14ac:dyDescent="0.35">
      <c r="A15" s="34" t="s">
        <v>20</v>
      </c>
      <c r="C15" s="34"/>
    </row>
    <row r="16" spans="1:3" ht="14.5" x14ac:dyDescent="0.35">
      <c r="A16" s="34" t="s">
        <v>11</v>
      </c>
      <c r="C16" s="34"/>
    </row>
    <row r="17" spans="1:3" ht="14.5" x14ac:dyDescent="0.35">
      <c r="A17" s="34" t="s">
        <v>24</v>
      </c>
      <c r="C17" s="34"/>
    </row>
    <row r="18" spans="1:3" ht="14.5" x14ac:dyDescent="0.35">
      <c r="A18" s="34" t="s">
        <v>3</v>
      </c>
      <c r="C18" s="34"/>
    </row>
    <row r="19" spans="1:3" ht="14.5" x14ac:dyDescent="0.35">
      <c r="A19" s="34" t="s">
        <v>12</v>
      </c>
      <c r="C19" s="34"/>
    </row>
    <row r="20" spans="1:3" ht="14.5" x14ac:dyDescent="0.35">
      <c r="A20" s="34" t="s">
        <v>13</v>
      </c>
      <c r="C20" s="34"/>
    </row>
    <row r="21" spans="1:3" ht="14.5" x14ac:dyDescent="0.35">
      <c r="A21" s="34" t="s">
        <v>14</v>
      </c>
      <c r="C21" s="34"/>
    </row>
    <row r="22" spans="1:3" ht="14.5" x14ac:dyDescent="0.35">
      <c r="A22" s="34" t="s">
        <v>78</v>
      </c>
      <c r="C22" s="34"/>
    </row>
    <row r="23" spans="1:3" ht="14.5" x14ac:dyDescent="0.35">
      <c r="A23" s="34" t="s">
        <v>82</v>
      </c>
      <c r="C23" s="34"/>
    </row>
    <row r="24" spans="1:3" ht="14.5" x14ac:dyDescent="0.35">
      <c r="A24" s="34" t="s">
        <v>15</v>
      </c>
      <c r="C24" s="34"/>
    </row>
    <row r="25" spans="1:3" ht="14.5" x14ac:dyDescent="0.35">
      <c r="A25" s="34" t="s">
        <v>87</v>
      </c>
      <c r="C25" s="34"/>
    </row>
    <row r="26" spans="1:3" ht="14.5" x14ac:dyDescent="0.35">
      <c r="A26" s="34" t="s">
        <v>16</v>
      </c>
      <c r="C26" s="34"/>
    </row>
    <row r="27" spans="1:3" ht="14.5" x14ac:dyDescent="0.35">
      <c r="A27" s="34" t="s">
        <v>204</v>
      </c>
      <c r="C27" s="34"/>
    </row>
    <row r="28" spans="1:3" ht="14.5" x14ac:dyDescent="0.35">
      <c r="A28" s="34" t="s">
        <v>9</v>
      </c>
      <c r="C28" s="34"/>
    </row>
    <row r="29" spans="1:3" ht="14.5" x14ac:dyDescent="0.35">
      <c r="A29" s="34" t="s">
        <v>10</v>
      </c>
      <c r="C29" s="34"/>
    </row>
    <row r="30" spans="1:3" ht="14.5" x14ac:dyDescent="0.35">
      <c r="A30" s="34" t="s">
        <v>4</v>
      </c>
      <c r="C30" s="34"/>
    </row>
    <row r="31" spans="1:3" ht="14.5" x14ac:dyDescent="0.35">
      <c r="A31" s="34" t="s">
        <v>5</v>
      </c>
      <c r="C31" s="34"/>
    </row>
    <row r="32" spans="1:3" ht="14.5" x14ac:dyDescent="0.35">
      <c r="A32" s="34" t="s">
        <v>17</v>
      </c>
      <c r="C32" s="34"/>
    </row>
    <row r="33" spans="1:3" ht="14.5" x14ac:dyDescent="0.35">
      <c r="A33" s="34" t="s">
        <v>168</v>
      </c>
      <c r="C33" s="34"/>
    </row>
    <row r="34" spans="1:3" ht="14.5" x14ac:dyDescent="0.35">
      <c r="A34" s="34" t="s">
        <v>203</v>
      </c>
      <c r="C34" s="34"/>
    </row>
    <row r="35" spans="1:3" ht="14.5" x14ac:dyDescent="0.35">
      <c r="A35" s="34" t="s">
        <v>202</v>
      </c>
      <c r="C35" s="34"/>
    </row>
    <row r="36" spans="1:3" ht="14.5" x14ac:dyDescent="0.35">
      <c r="A36" s="34" t="s">
        <v>229</v>
      </c>
      <c r="C36" s="34"/>
    </row>
    <row r="37" spans="1:3" ht="14.5" x14ac:dyDescent="0.35">
      <c r="A37" s="34" t="s">
        <v>205</v>
      </c>
      <c r="C37" s="34"/>
    </row>
    <row r="38" spans="1:3" ht="14.5" x14ac:dyDescent="0.35">
      <c r="A38" s="34" t="s">
        <v>206</v>
      </c>
      <c r="C38" s="34"/>
    </row>
    <row r="39" spans="1:3" ht="14.5" x14ac:dyDescent="0.35">
      <c r="A39" s="34" t="s">
        <v>735</v>
      </c>
      <c r="C39" s="34"/>
    </row>
    <row r="40" spans="1:3" ht="14.5" x14ac:dyDescent="0.35">
      <c r="A40" s="34" t="s">
        <v>1953</v>
      </c>
      <c r="C40" s="34"/>
    </row>
    <row r="41" spans="1:3" ht="14.5" x14ac:dyDescent="0.35">
      <c r="A41" s="34" t="s">
        <v>1954</v>
      </c>
      <c r="C41" s="34"/>
    </row>
    <row r="42" spans="1:3" ht="14.5" x14ac:dyDescent="0.35">
      <c r="A42" s="34" t="s">
        <v>45</v>
      </c>
      <c r="C42" s="34"/>
    </row>
    <row r="43" spans="1:3" ht="14.5" x14ac:dyDescent="0.35">
      <c r="A43" s="34" t="s">
        <v>40</v>
      </c>
      <c r="C43" s="34"/>
    </row>
    <row r="44" spans="1:3" ht="14.5" x14ac:dyDescent="0.35">
      <c r="A44" s="34" t="s">
        <v>41</v>
      </c>
      <c r="C44" s="34"/>
    </row>
    <row r="45" spans="1:3" ht="14.5" x14ac:dyDescent="0.35">
      <c r="A45" s="39" t="s">
        <v>2927</v>
      </c>
      <c r="C45" s="34"/>
    </row>
    <row r="46" spans="1:3" ht="14.5" x14ac:dyDescent="0.35">
      <c r="B46" s="34"/>
      <c r="C46" s="34"/>
    </row>
    <row r="47" spans="1:3" ht="14.5" x14ac:dyDescent="0.35">
      <c r="B47" s="34"/>
      <c r="C47" s="34"/>
    </row>
    <row r="48" spans="1:3" ht="14.5" x14ac:dyDescent="0.35">
      <c r="B48" s="34"/>
      <c r="C48" s="34"/>
    </row>
    <row r="49" spans="2:3" ht="14.5" x14ac:dyDescent="0.35">
      <c r="B49" s="34"/>
      <c r="C49" s="34"/>
    </row>
    <row r="50" spans="2:3" ht="14.5" x14ac:dyDescent="0.35">
      <c r="B50" s="34"/>
      <c r="C50" s="34"/>
    </row>
    <row r="51" spans="2:3" ht="14.5" x14ac:dyDescent="0.35">
      <c r="B51" s="34"/>
      <c r="C51" s="34"/>
    </row>
    <row r="52" spans="2:3" ht="14.5" x14ac:dyDescent="0.35">
      <c r="B52" s="34"/>
      <c r="C52" s="34"/>
    </row>
    <row r="53" spans="2:3" ht="14.5" x14ac:dyDescent="0.35">
      <c r="B53" s="34"/>
      <c r="C53" s="34"/>
    </row>
    <row r="54" spans="2:3" ht="14.5" x14ac:dyDescent="0.35">
      <c r="B54" s="34"/>
      <c r="C54" s="34"/>
    </row>
    <row r="55" spans="2:3" ht="14.5" x14ac:dyDescent="0.35">
      <c r="B55" s="34"/>
      <c r="C55" s="34"/>
    </row>
    <row r="56" spans="2:3" ht="14.5" x14ac:dyDescent="0.35">
      <c r="B56" s="34"/>
      <c r="C56" s="34"/>
    </row>
    <row r="57" spans="2:3" ht="14.5" x14ac:dyDescent="0.35">
      <c r="B57" s="34"/>
      <c r="C57" s="34"/>
    </row>
    <row r="58" spans="2:3" ht="14.5" x14ac:dyDescent="0.35">
      <c r="B58" s="34"/>
      <c r="C58" s="34"/>
    </row>
    <row r="59" spans="2:3" ht="14.5" x14ac:dyDescent="0.35">
      <c r="B59" s="34"/>
      <c r="C59" s="34"/>
    </row>
    <row r="60" spans="2:3" ht="14.5" x14ac:dyDescent="0.35">
      <c r="B60" s="34"/>
      <c r="C60" s="34"/>
    </row>
    <row r="61" spans="2:3" ht="14.5" x14ac:dyDescent="0.35">
      <c r="B61" s="34"/>
      <c r="C61" s="34"/>
    </row>
    <row r="62" spans="2:3" ht="14.5" x14ac:dyDescent="0.35">
      <c r="B62" s="34"/>
      <c r="C62" s="34"/>
    </row>
    <row r="63" spans="2:3" ht="14.5" x14ac:dyDescent="0.35">
      <c r="B63" s="34"/>
      <c r="C63" s="34"/>
    </row>
    <row r="64" spans="2:3" ht="14.5" x14ac:dyDescent="0.35">
      <c r="B64" s="34"/>
      <c r="C64" s="34"/>
    </row>
    <row r="65" spans="2:3" ht="14.5" x14ac:dyDescent="0.35">
      <c r="B65" s="34"/>
      <c r="C65" s="34"/>
    </row>
    <row r="66" spans="2:3" ht="14.5" x14ac:dyDescent="0.35">
      <c r="B66" s="34"/>
      <c r="C66" s="34"/>
    </row>
    <row r="67" spans="2:3" ht="14.5" x14ac:dyDescent="0.35">
      <c r="B67" s="34"/>
      <c r="C67" s="34"/>
    </row>
    <row r="68" spans="2:3" ht="14.5" x14ac:dyDescent="0.35">
      <c r="B68" s="34"/>
      <c r="C68" s="34"/>
    </row>
    <row r="69" spans="2:3" ht="14.5" x14ac:dyDescent="0.35">
      <c r="B69" s="34"/>
      <c r="C69" s="34"/>
    </row>
    <row r="70" spans="2:3" ht="14.5" x14ac:dyDescent="0.35">
      <c r="B70" s="34"/>
      <c r="C70" s="34"/>
    </row>
    <row r="71" spans="2:3" ht="14.5" x14ac:dyDescent="0.35">
      <c r="B71" s="34"/>
      <c r="C71" s="34"/>
    </row>
    <row r="72" spans="2:3" ht="14.5" x14ac:dyDescent="0.35">
      <c r="B72" s="34"/>
      <c r="C72" s="34"/>
    </row>
    <row r="73" spans="2:3" ht="14.5" x14ac:dyDescent="0.35">
      <c r="B73" s="34"/>
      <c r="C73" s="34"/>
    </row>
    <row r="74" spans="2:3" ht="14.5" x14ac:dyDescent="0.35">
      <c r="B74" s="34"/>
      <c r="C74" s="34"/>
    </row>
    <row r="75" spans="2:3" ht="14.5" x14ac:dyDescent="0.35">
      <c r="B75" s="34"/>
      <c r="C75" s="34"/>
    </row>
    <row r="76" spans="2:3" ht="14.5" x14ac:dyDescent="0.35">
      <c r="B76" s="34"/>
      <c r="C76" s="34"/>
    </row>
    <row r="77" spans="2:3" ht="14.5" x14ac:dyDescent="0.35">
      <c r="B77" s="34"/>
      <c r="C77" s="34"/>
    </row>
    <row r="78" spans="2:3" ht="14.5" x14ac:dyDescent="0.35">
      <c r="B78" s="34"/>
      <c r="C78" s="34"/>
    </row>
    <row r="79" spans="2:3" ht="14.5" x14ac:dyDescent="0.35">
      <c r="B79" s="34"/>
      <c r="C79" s="34"/>
    </row>
    <row r="80" spans="2:3" ht="14.5" x14ac:dyDescent="0.35">
      <c r="B80" s="34"/>
      <c r="C80" s="34"/>
    </row>
    <row r="81" spans="2:3" ht="14.5" x14ac:dyDescent="0.35">
      <c r="B81" s="34"/>
      <c r="C81" s="34"/>
    </row>
    <row r="82" spans="2:3" ht="14.5" x14ac:dyDescent="0.35">
      <c r="B82" s="34"/>
      <c r="C82" s="34"/>
    </row>
    <row r="83" spans="2:3" ht="14.5" x14ac:dyDescent="0.35">
      <c r="B83" s="34"/>
      <c r="C83" s="34"/>
    </row>
    <row r="84" spans="2:3" ht="14.5" x14ac:dyDescent="0.35">
      <c r="B84" s="34"/>
      <c r="C84" s="34"/>
    </row>
    <row r="85" spans="2:3" ht="14.5" x14ac:dyDescent="0.35">
      <c r="B85" s="34"/>
      <c r="C85" s="34"/>
    </row>
    <row r="86" spans="2:3" ht="14.5" x14ac:dyDescent="0.35">
      <c r="B86" s="34"/>
      <c r="C86" s="34"/>
    </row>
    <row r="87" spans="2:3" ht="14.5" x14ac:dyDescent="0.35">
      <c r="B87" s="34"/>
      <c r="C87" s="34"/>
    </row>
    <row r="88" spans="2:3" ht="14.5" x14ac:dyDescent="0.35">
      <c r="B88" s="34"/>
      <c r="C88" s="34"/>
    </row>
    <row r="89" spans="2:3" ht="14.5" x14ac:dyDescent="0.35">
      <c r="B89" s="34"/>
      <c r="C89" s="34"/>
    </row>
    <row r="90" spans="2:3" ht="14.5" x14ac:dyDescent="0.35">
      <c r="B90" s="34"/>
      <c r="C90" s="34"/>
    </row>
    <row r="91" spans="2:3" ht="14.5" x14ac:dyDescent="0.35">
      <c r="B91" s="34"/>
      <c r="C91" s="34"/>
    </row>
    <row r="92" spans="2:3" ht="14.5" x14ac:dyDescent="0.35">
      <c r="B92" s="34"/>
      <c r="C92" s="34"/>
    </row>
    <row r="93" spans="2:3" ht="14.5" x14ac:dyDescent="0.35">
      <c r="B93" s="34"/>
      <c r="C93" s="34"/>
    </row>
    <row r="94" spans="2:3" ht="14.5" x14ac:dyDescent="0.35">
      <c r="B94" s="34"/>
      <c r="C94" s="34"/>
    </row>
    <row r="95" spans="2:3" ht="14.5" x14ac:dyDescent="0.35">
      <c r="B95" s="34"/>
      <c r="C95" s="34"/>
    </row>
    <row r="96" spans="2:3" ht="14.5" x14ac:dyDescent="0.35">
      <c r="B96" s="34"/>
      <c r="C96" s="34"/>
    </row>
    <row r="97" spans="2:3" ht="14.5" x14ac:dyDescent="0.35">
      <c r="B97" s="34"/>
      <c r="C97" s="34"/>
    </row>
    <row r="98" spans="2:3" ht="14.5" x14ac:dyDescent="0.35">
      <c r="B98" s="34"/>
      <c r="C98" s="34"/>
    </row>
    <row r="99" spans="2:3" ht="14.5" x14ac:dyDescent="0.35">
      <c r="B99" s="34"/>
      <c r="C99" s="34"/>
    </row>
    <row r="100" spans="2:3" ht="14.5" x14ac:dyDescent="0.35">
      <c r="B100" s="34"/>
      <c r="C100" s="34"/>
    </row>
    <row r="101" spans="2:3" ht="14.5" x14ac:dyDescent="0.35">
      <c r="B101" s="34"/>
      <c r="C101" s="34"/>
    </row>
    <row r="102" spans="2:3" ht="14.5" x14ac:dyDescent="0.35">
      <c r="B102" s="34"/>
      <c r="C102" s="34"/>
    </row>
    <row r="103" spans="2:3" ht="14.5" x14ac:dyDescent="0.35">
      <c r="B103" s="34"/>
      <c r="C103" s="34"/>
    </row>
    <row r="104" spans="2:3" ht="14.5" x14ac:dyDescent="0.35">
      <c r="B104" s="34"/>
      <c r="C104" s="34"/>
    </row>
    <row r="105" spans="2:3" ht="14.5" x14ac:dyDescent="0.35">
      <c r="B105" s="34"/>
      <c r="C105" s="34"/>
    </row>
    <row r="106" spans="2:3" ht="14.5" x14ac:dyDescent="0.35">
      <c r="B106" s="34"/>
      <c r="C106" s="34"/>
    </row>
    <row r="107" spans="2:3" ht="14.5" x14ac:dyDescent="0.35">
      <c r="B107" s="34"/>
      <c r="C107" s="34"/>
    </row>
    <row r="108" spans="2:3" ht="14.5" x14ac:dyDescent="0.35">
      <c r="B108" s="34"/>
      <c r="C108" s="34"/>
    </row>
    <row r="109" spans="2:3" ht="14.5" x14ac:dyDescent="0.35">
      <c r="B109" s="34"/>
      <c r="C109" s="34"/>
    </row>
    <row r="110" spans="2:3" ht="14.5" x14ac:dyDescent="0.35">
      <c r="B110" s="34"/>
      <c r="C110" s="34"/>
    </row>
    <row r="111" spans="2:3" ht="14.5" x14ac:dyDescent="0.35">
      <c r="B111" s="34"/>
      <c r="C111" s="34"/>
    </row>
    <row r="112" spans="2:3" ht="14.5" x14ac:dyDescent="0.35">
      <c r="B112" s="34"/>
      <c r="C112" s="34"/>
    </row>
    <row r="113" spans="2:3" ht="14.5" x14ac:dyDescent="0.35">
      <c r="B113" s="34"/>
      <c r="C113" s="34"/>
    </row>
    <row r="114" spans="2:3" ht="14.5" x14ac:dyDescent="0.35">
      <c r="B114" s="34"/>
      <c r="C114" s="34"/>
    </row>
    <row r="115" spans="2:3" ht="14.5" x14ac:dyDescent="0.35">
      <c r="B115" s="34"/>
      <c r="C115" s="34"/>
    </row>
    <row r="116" spans="2:3" ht="14.5" x14ac:dyDescent="0.35">
      <c r="B116" s="34"/>
      <c r="C116" s="34"/>
    </row>
    <row r="117" spans="2:3" ht="14.5" x14ac:dyDescent="0.35">
      <c r="C117" s="34" t="s">
        <v>80</v>
      </c>
    </row>
    <row r="118" spans="2:3" ht="14.5" x14ac:dyDescent="0.35">
      <c r="C118" s="34" t="s">
        <v>80</v>
      </c>
    </row>
    <row r="119" spans="2:3" ht="14.5" x14ac:dyDescent="0.35">
      <c r="C119" s="34" t="s">
        <v>81</v>
      </c>
    </row>
    <row r="120" spans="2:3" ht="14.5" x14ac:dyDescent="0.35">
      <c r="C120" s="34" t="s">
        <v>81</v>
      </c>
    </row>
    <row r="121" spans="2:3" ht="14.5" x14ac:dyDescent="0.35">
      <c r="C121" s="34" t="s">
        <v>81</v>
      </c>
    </row>
    <row r="122" spans="2:3" ht="14.5" x14ac:dyDescent="0.35">
      <c r="C122" s="34" t="s">
        <v>81</v>
      </c>
    </row>
    <row r="123" spans="2:3" ht="14.5" x14ac:dyDescent="0.35">
      <c r="C123" s="34" t="s">
        <v>81</v>
      </c>
    </row>
    <row r="124" spans="2:3" ht="14.5" x14ac:dyDescent="0.35">
      <c r="C124" s="34" t="s">
        <v>81</v>
      </c>
    </row>
    <row r="125" spans="2:3" ht="14.5" x14ac:dyDescent="0.35">
      <c r="C125" s="34" t="s">
        <v>14</v>
      </c>
    </row>
    <row r="126" spans="2:3" ht="14.5" x14ac:dyDescent="0.35">
      <c r="C126" s="34" t="s">
        <v>14</v>
      </c>
    </row>
    <row r="127" spans="2:3" ht="14.5" x14ac:dyDescent="0.35">
      <c r="C127" s="34" t="s">
        <v>14</v>
      </c>
    </row>
    <row r="128" spans="2:3" ht="14.5" x14ac:dyDescent="0.35">
      <c r="C128" s="34" t="s">
        <v>14</v>
      </c>
    </row>
    <row r="129" spans="3:3" ht="14.5" x14ac:dyDescent="0.35">
      <c r="C129" s="34" t="s">
        <v>14</v>
      </c>
    </row>
    <row r="130" spans="3:3" ht="14.5" x14ac:dyDescent="0.35">
      <c r="C130" s="34" t="s">
        <v>14</v>
      </c>
    </row>
    <row r="131" spans="3:3" ht="14.5" x14ac:dyDescent="0.35">
      <c r="C131" s="34" t="s">
        <v>14</v>
      </c>
    </row>
    <row r="132" spans="3:3" ht="14.5" x14ac:dyDescent="0.35">
      <c r="C132" s="34" t="s">
        <v>14</v>
      </c>
    </row>
    <row r="133" spans="3:3" ht="14.5" x14ac:dyDescent="0.35">
      <c r="C133" s="34" t="s">
        <v>14</v>
      </c>
    </row>
    <row r="134" spans="3:3" ht="14.5" x14ac:dyDescent="0.35">
      <c r="C134" s="34" t="s">
        <v>14</v>
      </c>
    </row>
    <row r="135" spans="3:3" ht="14.5" x14ac:dyDescent="0.35">
      <c r="C135" s="34" t="s">
        <v>14</v>
      </c>
    </row>
    <row r="136" spans="3:3" ht="14.5" x14ac:dyDescent="0.35">
      <c r="C136" s="34" t="s">
        <v>14</v>
      </c>
    </row>
    <row r="137" spans="3:3" ht="14.5" x14ac:dyDescent="0.35">
      <c r="C137" s="34" t="s">
        <v>14</v>
      </c>
    </row>
    <row r="138" spans="3:3" ht="14.5" x14ac:dyDescent="0.35">
      <c r="C138" s="34" t="s">
        <v>14</v>
      </c>
    </row>
    <row r="139" spans="3:3" ht="14.5" x14ac:dyDescent="0.35">
      <c r="C139" s="34" t="s">
        <v>15</v>
      </c>
    </row>
    <row r="140" spans="3:3" ht="14.5" x14ac:dyDescent="0.35">
      <c r="C140" s="34" t="s">
        <v>15</v>
      </c>
    </row>
    <row r="141" spans="3:3" ht="14.5" x14ac:dyDescent="0.35">
      <c r="C141" s="34" t="s">
        <v>15</v>
      </c>
    </row>
    <row r="142" spans="3:3" ht="14.5" x14ac:dyDescent="0.35">
      <c r="C142" s="34" t="s">
        <v>15</v>
      </c>
    </row>
    <row r="143" spans="3:3" ht="14.5" x14ac:dyDescent="0.35">
      <c r="C143" s="34" t="s">
        <v>15</v>
      </c>
    </row>
    <row r="144" spans="3:3" ht="14.5" x14ac:dyDescent="0.35">
      <c r="C144" s="34" t="s">
        <v>15</v>
      </c>
    </row>
    <row r="145" spans="3:3" ht="14.5" x14ac:dyDescent="0.35">
      <c r="C145" s="34" t="s">
        <v>15</v>
      </c>
    </row>
    <row r="146" spans="3:3" ht="14.5" x14ac:dyDescent="0.35">
      <c r="C146" s="34" t="s">
        <v>14</v>
      </c>
    </row>
    <row r="147" spans="3:3" ht="14.5" x14ac:dyDescent="0.35">
      <c r="C147" s="34" t="s">
        <v>14</v>
      </c>
    </row>
    <row r="148" spans="3:3" ht="14.5" x14ac:dyDescent="0.35">
      <c r="C148" s="34" t="s">
        <v>14</v>
      </c>
    </row>
    <row r="149" spans="3:3" ht="14.5" x14ac:dyDescent="0.35">
      <c r="C149" s="34" t="s">
        <v>14</v>
      </c>
    </row>
    <row r="150" spans="3:3" ht="14.5" x14ac:dyDescent="0.35">
      <c r="C150" s="34" t="s">
        <v>14</v>
      </c>
    </row>
    <row r="151" spans="3:3" ht="14.5" x14ac:dyDescent="0.35">
      <c r="C151" s="34" t="s">
        <v>14</v>
      </c>
    </row>
    <row r="152" spans="3:3" ht="14.5" x14ac:dyDescent="0.35">
      <c r="C152" s="34" t="s">
        <v>15</v>
      </c>
    </row>
    <row r="153" spans="3:3" ht="14.5" x14ac:dyDescent="0.35">
      <c r="C153" s="34" t="s">
        <v>15</v>
      </c>
    </row>
    <row r="154" spans="3:3" ht="14.5" x14ac:dyDescent="0.35">
      <c r="C154" s="34" t="s">
        <v>15</v>
      </c>
    </row>
    <row r="155" spans="3:3" ht="14.5" x14ac:dyDescent="0.35">
      <c r="C155" s="34" t="s">
        <v>83</v>
      </c>
    </row>
    <row r="156" spans="3:3" ht="14.5" x14ac:dyDescent="0.35">
      <c r="C156" s="34" t="s">
        <v>83</v>
      </c>
    </row>
    <row r="157" spans="3:3" ht="14.5" x14ac:dyDescent="0.35">
      <c r="C157" s="34" t="s">
        <v>83</v>
      </c>
    </row>
    <row r="158" spans="3:3" ht="14.5" x14ac:dyDescent="0.35">
      <c r="C158" s="34" t="s">
        <v>83</v>
      </c>
    </row>
    <row r="159" spans="3:3" ht="14.5" x14ac:dyDescent="0.35">
      <c r="C159" s="34" t="s">
        <v>83</v>
      </c>
    </row>
    <row r="160" spans="3:3" ht="14.5" x14ac:dyDescent="0.35">
      <c r="C160" s="34" t="s">
        <v>86</v>
      </c>
    </row>
    <row r="161" spans="3:3" ht="14.5" x14ac:dyDescent="0.35">
      <c r="C161" s="34" t="s">
        <v>86</v>
      </c>
    </row>
    <row r="162" spans="3:3" ht="14.5" x14ac:dyDescent="0.35">
      <c r="C162" s="34" t="s">
        <v>86</v>
      </c>
    </row>
    <row r="163" spans="3:3" ht="14.5" x14ac:dyDescent="0.35">
      <c r="C163" s="34" t="s">
        <v>86</v>
      </c>
    </row>
    <row r="164" spans="3:3" ht="14.5" x14ac:dyDescent="0.35">
      <c r="C164" s="34" t="s">
        <v>86</v>
      </c>
    </row>
    <row r="165" spans="3:3" ht="14.5" x14ac:dyDescent="0.35">
      <c r="C165" s="34" t="s">
        <v>86</v>
      </c>
    </row>
    <row r="166" spans="3:3" ht="14.5" x14ac:dyDescent="0.35">
      <c r="C166" s="34" t="s">
        <v>87</v>
      </c>
    </row>
    <row r="167" spans="3:3" ht="14.5" x14ac:dyDescent="0.35">
      <c r="C167" s="34" t="s">
        <v>88</v>
      </c>
    </row>
    <row r="168" spans="3:3" ht="14.5" x14ac:dyDescent="0.35">
      <c r="C168" s="34" t="s">
        <v>83</v>
      </c>
    </row>
    <row r="169" spans="3:3" ht="14.5" x14ac:dyDescent="0.35">
      <c r="C169" s="34" t="s">
        <v>84</v>
      </c>
    </row>
    <row r="170" spans="3:3" ht="14.5" x14ac:dyDescent="0.35">
      <c r="C170" s="34" t="s">
        <v>84</v>
      </c>
    </row>
    <row r="171" spans="3:3" ht="14.5" x14ac:dyDescent="0.35">
      <c r="C171" s="34" t="s">
        <v>84</v>
      </c>
    </row>
    <row r="172" spans="3:3" ht="14.5" x14ac:dyDescent="0.35">
      <c r="C172" s="34" t="s">
        <v>84</v>
      </c>
    </row>
    <row r="173" spans="3:3" ht="14.5" x14ac:dyDescent="0.35">
      <c r="C173" s="34" t="s">
        <v>84</v>
      </c>
    </row>
    <row r="174" spans="3:3" ht="14.5" x14ac:dyDescent="0.35">
      <c r="C174" s="34" t="s">
        <v>84</v>
      </c>
    </row>
    <row r="175" spans="3:3" ht="14.5" x14ac:dyDescent="0.35">
      <c r="C175" s="34" t="s">
        <v>88</v>
      </c>
    </row>
    <row r="176" spans="3:3" ht="14.5" x14ac:dyDescent="0.35">
      <c r="C176" s="34" t="s">
        <v>88</v>
      </c>
    </row>
    <row r="177" spans="3:3" ht="14.5" x14ac:dyDescent="0.35">
      <c r="C177" s="34" t="s">
        <v>15</v>
      </c>
    </row>
    <row r="178" spans="3:3" ht="14.5" x14ac:dyDescent="0.35">
      <c r="C178" s="34" t="s">
        <v>16</v>
      </c>
    </row>
    <row r="179" spans="3:3" ht="14.5" x14ac:dyDescent="0.35">
      <c r="C179" s="34" t="s">
        <v>16</v>
      </c>
    </row>
    <row r="180" spans="3:3" ht="14.5" x14ac:dyDescent="0.35">
      <c r="C180" s="34" t="s">
        <v>16</v>
      </c>
    </row>
    <row r="181" spans="3:3" ht="14.5" x14ac:dyDescent="0.35">
      <c r="C181" s="34" t="s">
        <v>16</v>
      </c>
    </row>
    <row r="182" spans="3:3" ht="14.5" x14ac:dyDescent="0.35">
      <c r="C182" s="34" t="s">
        <v>16</v>
      </c>
    </row>
    <row r="183" spans="3:3" ht="14.5" x14ac:dyDescent="0.35">
      <c r="C183" s="34" t="s">
        <v>16</v>
      </c>
    </row>
    <row r="184" spans="3:3" ht="14.5" x14ac:dyDescent="0.35">
      <c r="C184" s="34" t="s">
        <v>16</v>
      </c>
    </row>
    <row r="185" spans="3:3" ht="14.5" x14ac:dyDescent="0.35">
      <c r="C185" s="34" t="s">
        <v>16</v>
      </c>
    </row>
    <row r="186" spans="3:3" ht="14.5" x14ac:dyDescent="0.35">
      <c r="C186" s="34" t="s">
        <v>15</v>
      </c>
    </row>
    <row r="187" spans="3:3" ht="14.5" x14ac:dyDescent="0.35">
      <c r="C187" s="34" t="s">
        <v>15</v>
      </c>
    </row>
    <row r="188" spans="3:3" ht="14.5" x14ac:dyDescent="0.35">
      <c r="C188" s="34" t="s">
        <v>15</v>
      </c>
    </row>
    <row r="189" spans="3:3" ht="14.5" x14ac:dyDescent="0.35">
      <c r="C189" s="34" t="s">
        <v>15</v>
      </c>
    </row>
    <row r="190" spans="3:3" ht="14.5" x14ac:dyDescent="0.35">
      <c r="C190" s="34" t="s">
        <v>15</v>
      </c>
    </row>
    <row r="191" spans="3:3" ht="14.5" x14ac:dyDescent="0.35">
      <c r="C191" s="34" t="s">
        <v>15</v>
      </c>
    </row>
    <row r="192" spans="3:3" ht="14.5" x14ac:dyDescent="0.35">
      <c r="C192" s="34" t="s">
        <v>15</v>
      </c>
    </row>
    <row r="193" spans="3:3" ht="14.5" x14ac:dyDescent="0.35">
      <c r="C193" s="34" t="s">
        <v>88</v>
      </c>
    </row>
    <row r="194" spans="3:3" ht="14.5" x14ac:dyDescent="0.35">
      <c r="C194" s="34" t="s">
        <v>88</v>
      </c>
    </row>
    <row r="195" spans="3:3" ht="14.5" x14ac:dyDescent="0.35">
      <c r="C195" s="34" t="s">
        <v>89</v>
      </c>
    </row>
    <row r="196" spans="3:3" ht="14.5" x14ac:dyDescent="0.35">
      <c r="C196" s="34" t="s">
        <v>89</v>
      </c>
    </row>
    <row r="197" spans="3:3" ht="14.5" x14ac:dyDescent="0.35">
      <c r="C197" s="34" t="s">
        <v>89</v>
      </c>
    </row>
    <row r="198" spans="3:3" ht="14.5" x14ac:dyDescent="0.35">
      <c r="C198" s="34" t="s">
        <v>89</v>
      </c>
    </row>
    <row r="199" spans="3:3" ht="14.5" x14ac:dyDescent="0.35">
      <c r="C199" s="34" t="s">
        <v>204</v>
      </c>
    </row>
    <row r="200" spans="3:3" ht="14.5" x14ac:dyDescent="0.35">
      <c r="C200" s="34" t="s">
        <v>204</v>
      </c>
    </row>
    <row r="201" spans="3:3" ht="14.5" x14ac:dyDescent="0.35">
      <c r="C201" s="34" t="s">
        <v>204</v>
      </c>
    </row>
    <row r="202" spans="3:3" ht="14.5" x14ac:dyDescent="0.35">
      <c r="C202" s="34" t="s">
        <v>89</v>
      </c>
    </row>
    <row r="203" spans="3:3" ht="14.5" x14ac:dyDescent="0.35">
      <c r="C203" s="34" t="s">
        <v>89</v>
      </c>
    </row>
    <row r="204" spans="3:3" ht="14.5" x14ac:dyDescent="0.35">
      <c r="C204" s="34" t="s">
        <v>90</v>
      </c>
    </row>
    <row r="205" spans="3:3" ht="14.5" x14ac:dyDescent="0.35">
      <c r="C205" s="34" t="s">
        <v>90</v>
      </c>
    </row>
    <row r="206" spans="3:3" ht="14.5" x14ac:dyDescent="0.35">
      <c r="C206" s="34" t="s">
        <v>90</v>
      </c>
    </row>
    <row r="207" spans="3:3" ht="14.5" x14ac:dyDescent="0.35">
      <c r="C207" s="34" t="s">
        <v>90</v>
      </c>
    </row>
    <row r="208" spans="3:3" ht="14.5" x14ac:dyDescent="0.35">
      <c r="C208" s="34" t="s">
        <v>90</v>
      </c>
    </row>
    <row r="209" spans="3:3" ht="14.5" x14ac:dyDescent="0.35">
      <c r="C209" s="34" t="s">
        <v>90</v>
      </c>
    </row>
    <row r="210" spans="3:3" ht="14.5" x14ac:dyDescent="0.35">
      <c r="C210" s="34" t="s">
        <v>88</v>
      </c>
    </row>
    <row r="211" spans="3:3" ht="14.5" x14ac:dyDescent="0.35">
      <c r="C211" s="34" t="s">
        <v>16</v>
      </c>
    </row>
    <row r="212" spans="3:3" ht="14.5" x14ac:dyDescent="0.35">
      <c r="C212" s="34" t="s">
        <v>16</v>
      </c>
    </row>
    <row r="213" spans="3:3" ht="14.5" x14ac:dyDescent="0.35">
      <c r="C213" s="34" t="s">
        <v>16</v>
      </c>
    </row>
    <row r="214" spans="3:3" ht="14.5" x14ac:dyDescent="0.35">
      <c r="C214" s="34" t="s">
        <v>16</v>
      </c>
    </row>
    <row r="215" spans="3:3" ht="14.5" x14ac:dyDescent="0.35">
      <c r="C215" s="34" t="s">
        <v>16</v>
      </c>
    </row>
    <row r="216" spans="3:3" ht="14.5" x14ac:dyDescent="0.35">
      <c r="C216" s="34" t="s">
        <v>16</v>
      </c>
    </row>
    <row r="217" spans="3:3" ht="14.5" x14ac:dyDescent="0.35">
      <c r="C217" s="34" t="s">
        <v>16</v>
      </c>
    </row>
    <row r="218" spans="3:3" ht="14.5" x14ac:dyDescent="0.35">
      <c r="C218" s="34" t="s">
        <v>16</v>
      </c>
    </row>
    <row r="219" spans="3:3" ht="14.5" x14ac:dyDescent="0.35">
      <c r="C219" s="34" t="s">
        <v>16</v>
      </c>
    </row>
    <row r="220" spans="3:3" ht="14.5" x14ac:dyDescent="0.35">
      <c r="C220" s="34" t="s">
        <v>16</v>
      </c>
    </row>
    <row r="221" spans="3:3" ht="14.5" x14ac:dyDescent="0.35">
      <c r="C221" s="34" t="s">
        <v>16</v>
      </c>
    </row>
    <row r="222" spans="3:3" ht="14.5" x14ac:dyDescent="0.35">
      <c r="C222" s="34" t="s">
        <v>16</v>
      </c>
    </row>
    <row r="223" spans="3:3" ht="14.5" x14ac:dyDescent="0.35">
      <c r="C223" s="34" t="s">
        <v>16</v>
      </c>
    </row>
    <row r="224" spans="3:3" ht="14.5" x14ac:dyDescent="0.35">
      <c r="C224" s="34" t="s">
        <v>16</v>
      </c>
    </row>
    <row r="225" spans="3:3" ht="14.5" x14ac:dyDescent="0.35">
      <c r="C225" s="34" t="s">
        <v>16</v>
      </c>
    </row>
    <row r="226" spans="3:3" ht="14.5" x14ac:dyDescent="0.35">
      <c r="C226" s="34" t="s">
        <v>16</v>
      </c>
    </row>
    <row r="227" spans="3:3" ht="14.5" x14ac:dyDescent="0.35">
      <c r="C227" s="34" t="s">
        <v>17</v>
      </c>
    </row>
    <row r="228" spans="3:3" ht="14.5" x14ac:dyDescent="0.35">
      <c r="C228" s="34" t="s">
        <v>17</v>
      </c>
    </row>
    <row r="229" spans="3:3" ht="14.5" x14ac:dyDescent="0.35">
      <c r="C229" s="34" t="s">
        <v>17</v>
      </c>
    </row>
    <row r="230" spans="3:3" ht="14.5" x14ac:dyDescent="0.35">
      <c r="C230" s="34" t="s">
        <v>17</v>
      </c>
    </row>
    <row r="231" spans="3:3" ht="14.5" x14ac:dyDescent="0.35">
      <c r="C231" s="34" t="s">
        <v>17</v>
      </c>
    </row>
    <row r="232" spans="3:3" ht="14.5" x14ac:dyDescent="0.35">
      <c r="C232" s="34" t="s">
        <v>17</v>
      </c>
    </row>
    <row r="233" spans="3:3" ht="14.5" x14ac:dyDescent="0.35">
      <c r="C233" s="34" t="s">
        <v>17</v>
      </c>
    </row>
    <row r="234" spans="3:3" ht="14.5" x14ac:dyDescent="0.35">
      <c r="C234" s="34" t="s">
        <v>17</v>
      </c>
    </row>
    <row r="235" spans="3:3" ht="14.5" x14ac:dyDescent="0.35">
      <c r="C235" s="34" t="s">
        <v>17</v>
      </c>
    </row>
    <row r="236" spans="3:3" ht="14.5" x14ac:dyDescent="0.35">
      <c r="C236" s="34" t="s">
        <v>18</v>
      </c>
    </row>
    <row r="237" spans="3:3" ht="14.5" x14ac:dyDescent="0.35">
      <c r="C237" s="34" t="s">
        <v>157</v>
      </c>
    </row>
    <row r="238" spans="3:3" ht="14.5" x14ac:dyDescent="0.35">
      <c r="C238" s="34" t="s">
        <v>157</v>
      </c>
    </row>
    <row r="239" spans="3:3" ht="14.5" x14ac:dyDescent="0.35">
      <c r="C239" s="34" t="s">
        <v>157</v>
      </c>
    </row>
    <row r="240" spans="3:3" ht="14.5" x14ac:dyDescent="0.35">
      <c r="C240" s="34" t="s">
        <v>157</v>
      </c>
    </row>
    <row r="241" spans="3:3" ht="14.5" x14ac:dyDescent="0.35">
      <c r="C241" s="34" t="s">
        <v>157</v>
      </c>
    </row>
    <row r="242" spans="3:3" ht="14.5" x14ac:dyDescent="0.35">
      <c r="C242" s="34" t="s">
        <v>157</v>
      </c>
    </row>
    <row r="243" spans="3:3" ht="14.5" x14ac:dyDescent="0.35">
      <c r="C243" s="34" t="s">
        <v>158</v>
      </c>
    </row>
    <row r="244" spans="3:3" ht="14.5" x14ac:dyDescent="0.35">
      <c r="C244" s="34" t="s">
        <v>158</v>
      </c>
    </row>
    <row r="245" spans="3:3" ht="14.5" x14ac:dyDescent="0.35">
      <c r="C245" s="34" t="s">
        <v>158</v>
      </c>
    </row>
    <row r="246" spans="3:3" ht="14.5" x14ac:dyDescent="0.35">
      <c r="C246" s="34" t="s">
        <v>158</v>
      </c>
    </row>
    <row r="247" spans="3:3" ht="14.5" x14ac:dyDescent="0.35">
      <c r="C247" s="34" t="s">
        <v>158</v>
      </c>
    </row>
    <row r="248" spans="3:3" ht="14.5" x14ac:dyDescent="0.35">
      <c r="C248" s="34" t="s">
        <v>158</v>
      </c>
    </row>
    <row r="249" spans="3:3" ht="14.5" x14ac:dyDescent="0.35">
      <c r="C249" s="34" t="s">
        <v>159</v>
      </c>
    </row>
    <row r="250" spans="3:3" ht="14.5" x14ac:dyDescent="0.35">
      <c r="C250" s="34" t="s">
        <v>159</v>
      </c>
    </row>
    <row r="251" spans="3:3" ht="14.5" x14ac:dyDescent="0.35">
      <c r="C251" s="34" t="s">
        <v>159</v>
      </c>
    </row>
    <row r="252" spans="3:3" ht="14.5" x14ac:dyDescent="0.35">
      <c r="C252" s="34" t="s">
        <v>159</v>
      </c>
    </row>
    <row r="253" spans="3:3" ht="14.5" x14ac:dyDescent="0.35">
      <c r="C253" s="34" t="s">
        <v>159</v>
      </c>
    </row>
    <row r="254" spans="3:3" ht="14.5" x14ac:dyDescent="0.35">
      <c r="C254" s="34" t="s">
        <v>159</v>
      </c>
    </row>
    <row r="255" spans="3:3" ht="14.5" x14ac:dyDescent="0.35">
      <c r="C255" s="34" t="s">
        <v>160</v>
      </c>
    </row>
    <row r="256" spans="3:3" ht="14.5" x14ac:dyDescent="0.35">
      <c r="C256" s="34" t="s">
        <v>160</v>
      </c>
    </row>
    <row r="257" spans="3:3" ht="14.5" x14ac:dyDescent="0.35">
      <c r="C257" s="34" t="s">
        <v>160</v>
      </c>
    </row>
    <row r="258" spans="3:3" ht="14.5" x14ac:dyDescent="0.35">
      <c r="C258" s="34" t="s">
        <v>160</v>
      </c>
    </row>
    <row r="259" spans="3:3" ht="14.5" x14ac:dyDescent="0.35">
      <c r="C259" s="34" t="s">
        <v>160</v>
      </c>
    </row>
    <row r="260" spans="3:3" ht="14.5" x14ac:dyDescent="0.35">
      <c r="C260" s="34" t="s">
        <v>160</v>
      </c>
    </row>
    <row r="261" spans="3:3" ht="14.5" x14ac:dyDescent="0.35">
      <c r="C261" s="34" t="s">
        <v>166</v>
      </c>
    </row>
    <row r="262" spans="3:3" ht="14.5" x14ac:dyDescent="0.35">
      <c r="C262" s="34" t="s">
        <v>166</v>
      </c>
    </row>
    <row r="263" spans="3:3" ht="14.5" x14ac:dyDescent="0.35">
      <c r="C263" s="34" t="s">
        <v>166</v>
      </c>
    </row>
    <row r="264" spans="3:3" ht="14.5" x14ac:dyDescent="0.35">
      <c r="C264" s="34" t="s">
        <v>166</v>
      </c>
    </row>
    <row r="265" spans="3:3" ht="14.5" x14ac:dyDescent="0.35">
      <c r="C265" s="34" t="s">
        <v>166</v>
      </c>
    </row>
    <row r="266" spans="3:3" ht="14.5" x14ac:dyDescent="0.35">
      <c r="C266" s="34" t="s">
        <v>166</v>
      </c>
    </row>
    <row r="267" spans="3:3" ht="14.5" x14ac:dyDescent="0.35">
      <c r="C267" s="34" t="s">
        <v>168</v>
      </c>
    </row>
    <row r="268" spans="3:3" ht="14.5" x14ac:dyDescent="0.35">
      <c r="C268" s="34" t="s">
        <v>168</v>
      </c>
    </row>
    <row r="269" spans="3:3" ht="14.5" x14ac:dyDescent="0.35">
      <c r="C269" s="34" t="s">
        <v>168</v>
      </c>
    </row>
    <row r="270" spans="3:3" ht="14.5" x14ac:dyDescent="0.35">
      <c r="C270" s="34" t="s">
        <v>168</v>
      </c>
    </row>
    <row r="271" spans="3:3" ht="14.5" x14ac:dyDescent="0.35">
      <c r="C271" s="34" t="s">
        <v>168</v>
      </c>
    </row>
    <row r="272" spans="3:3" ht="14.5" x14ac:dyDescent="0.35">
      <c r="C272" s="34" t="s">
        <v>168</v>
      </c>
    </row>
    <row r="273" spans="3:3" ht="14.5" x14ac:dyDescent="0.35">
      <c r="C273" s="34" t="s">
        <v>168</v>
      </c>
    </row>
    <row r="274" spans="3:3" ht="14.5" x14ac:dyDescent="0.35">
      <c r="C274" s="34" t="s">
        <v>168</v>
      </c>
    </row>
    <row r="275" spans="3:3" ht="14.5" x14ac:dyDescent="0.35">
      <c r="C275" s="34" t="s">
        <v>168</v>
      </c>
    </row>
    <row r="276" spans="3:3" ht="14.5" x14ac:dyDescent="0.35">
      <c r="C276" s="34" t="s">
        <v>168</v>
      </c>
    </row>
    <row r="277" spans="3:3" ht="14.5" x14ac:dyDescent="0.35">
      <c r="C277" s="34" t="s">
        <v>168</v>
      </c>
    </row>
    <row r="278" spans="3:3" ht="14.5" x14ac:dyDescent="0.35">
      <c r="C278" s="34" t="s">
        <v>168</v>
      </c>
    </row>
    <row r="279" spans="3:3" ht="14.5" x14ac:dyDescent="0.35">
      <c r="C279" s="34" t="s">
        <v>168</v>
      </c>
    </row>
    <row r="280" spans="3:3" ht="14.5" x14ac:dyDescent="0.35">
      <c r="C280" s="34" t="s">
        <v>168</v>
      </c>
    </row>
    <row r="281" spans="3:3" ht="14.5" x14ac:dyDescent="0.35">
      <c r="C281" s="34" t="s">
        <v>167</v>
      </c>
    </row>
    <row r="282" spans="3:3" ht="14.5" x14ac:dyDescent="0.35">
      <c r="C282" s="34" t="s">
        <v>167</v>
      </c>
    </row>
    <row r="283" spans="3:3" ht="14.5" x14ac:dyDescent="0.35">
      <c r="C283" s="34" t="s">
        <v>167</v>
      </c>
    </row>
    <row r="284" spans="3:3" ht="14.5" x14ac:dyDescent="0.35">
      <c r="C284" s="34" t="s">
        <v>167</v>
      </c>
    </row>
    <row r="285" spans="3:3" ht="14.5" x14ac:dyDescent="0.35">
      <c r="C285" s="34" t="s">
        <v>167</v>
      </c>
    </row>
    <row r="286" spans="3:3" ht="14.5" x14ac:dyDescent="0.35">
      <c r="C286" s="34" t="s">
        <v>167</v>
      </c>
    </row>
    <row r="287" spans="3:3" ht="14.5" x14ac:dyDescent="0.35">
      <c r="C287" s="34" t="s">
        <v>204</v>
      </c>
    </row>
    <row r="288" spans="3:3" ht="14.5" x14ac:dyDescent="0.35">
      <c r="C288" s="34" t="s">
        <v>204</v>
      </c>
    </row>
    <row r="289" spans="3:3" ht="14.5" x14ac:dyDescent="0.35">
      <c r="C289" s="34" t="s">
        <v>204</v>
      </c>
    </row>
    <row r="290" spans="3:3" ht="14.5" x14ac:dyDescent="0.35">
      <c r="C290" s="34" t="s">
        <v>202</v>
      </c>
    </row>
    <row r="291" spans="3:3" ht="14.5" x14ac:dyDescent="0.35">
      <c r="C291" s="34" t="s">
        <v>202</v>
      </c>
    </row>
    <row r="292" spans="3:3" ht="14.5" x14ac:dyDescent="0.35">
      <c r="C292" s="34" t="s">
        <v>202</v>
      </c>
    </row>
    <row r="293" spans="3:3" ht="14.5" x14ac:dyDescent="0.35">
      <c r="C293" s="34" t="s">
        <v>202</v>
      </c>
    </row>
    <row r="294" spans="3:3" ht="14.5" x14ac:dyDescent="0.35">
      <c r="C294" s="34" t="s">
        <v>202</v>
      </c>
    </row>
    <row r="295" spans="3:3" ht="14.5" x14ac:dyDescent="0.35">
      <c r="C295" s="34" t="s">
        <v>202</v>
      </c>
    </row>
    <row r="296" spans="3:3" ht="14.5" x14ac:dyDescent="0.35">
      <c r="C296" s="34" t="s">
        <v>229</v>
      </c>
    </row>
    <row r="297" spans="3:3" ht="14.5" x14ac:dyDescent="0.35">
      <c r="C297" s="34" t="s">
        <v>229</v>
      </c>
    </row>
    <row r="298" spans="3:3" ht="14.5" x14ac:dyDescent="0.35">
      <c r="C298" s="34" t="s">
        <v>229</v>
      </c>
    </row>
    <row r="299" spans="3:3" ht="14.5" x14ac:dyDescent="0.35">
      <c r="C299" s="34" t="s">
        <v>229</v>
      </c>
    </row>
    <row r="300" spans="3:3" ht="14.5" x14ac:dyDescent="0.35">
      <c r="C300" s="34" t="s">
        <v>229</v>
      </c>
    </row>
    <row r="301" spans="3:3" ht="14.5" x14ac:dyDescent="0.35">
      <c r="C301" s="34" t="s">
        <v>229</v>
      </c>
    </row>
    <row r="302" spans="3:3" ht="14.5" x14ac:dyDescent="0.35">
      <c r="C302" s="34" t="s">
        <v>161</v>
      </c>
    </row>
    <row r="303" spans="3:3" ht="14.5" x14ac:dyDescent="0.35">
      <c r="C303" s="34" t="s">
        <v>161</v>
      </c>
    </row>
    <row r="304" spans="3:3" ht="14.5" x14ac:dyDescent="0.35">
      <c r="C304" s="34" t="s">
        <v>161</v>
      </c>
    </row>
    <row r="305" spans="3:3" ht="14.5" x14ac:dyDescent="0.35">
      <c r="C305" s="34" t="s">
        <v>161</v>
      </c>
    </row>
    <row r="306" spans="3:3" ht="14.5" x14ac:dyDescent="0.35">
      <c r="C306" s="34" t="s">
        <v>161</v>
      </c>
    </row>
    <row r="307" spans="3:3" ht="14.5" x14ac:dyDescent="0.35">
      <c r="C307" s="34" t="s">
        <v>161</v>
      </c>
    </row>
    <row r="308" spans="3:3" ht="14.5" x14ac:dyDescent="0.35">
      <c r="C308" s="34" t="s">
        <v>162</v>
      </c>
    </row>
    <row r="309" spans="3:3" ht="14.5" x14ac:dyDescent="0.35">
      <c r="C309" s="34" t="s">
        <v>162</v>
      </c>
    </row>
    <row r="310" spans="3:3" ht="14.5" x14ac:dyDescent="0.35">
      <c r="C310" s="34" t="s">
        <v>162</v>
      </c>
    </row>
    <row r="311" spans="3:3" ht="14.5" x14ac:dyDescent="0.35">
      <c r="C311" s="34" t="s">
        <v>162</v>
      </c>
    </row>
    <row r="312" spans="3:3" ht="14.5" x14ac:dyDescent="0.35">
      <c r="C312" s="34" t="s">
        <v>162</v>
      </c>
    </row>
    <row r="313" spans="3:3" ht="14.5" x14ac:dyDescent="0.35">
      <c r="C313" s="34" t="s">
        <v>205</v>
      </c>
    </row>
    <row r="314" spans="3:3" ht="14.5" x14ac:dyDescent="0.35">
      <c r="C314" s="34" t="s">
        <v>205</v>
      </c>
    </row>
    <row r="315" spans="3:3" ht="14.5" x14ac:dyDescent="0.35">
      <c r="C315" s="34" t="s">
        <v>205</v>
      </c>
    </row>
    <row r="316" spans="3:3" ht="14.5" x14ac:dyDescent="0.35">
      <c r="C316" s="34" t="s">
        <v>205</v>
      </c>
    </row>
    <row r="317" spans="3:3" ht="14.5" x14ac:dyDescent="0.35">
      <c r="C317" s="34" t="s">
        <v>205</v>
      </c>
    </row>
    <row r="318" spans="3:3" ht="14.5" x14ac:dyDescent="0.35">
      <c r="C318" s="34" t="s">
        <v>205</v>
      </c>
    </row>
    <row r="319" spans="3:3" ht="14.5" x14ac:dyDescent="0.35">
      <c r="C319" s="34" t="s">
        <v>206</v>
      </c>
    </row>
    <row r="320" spans="3:3" ht="14.5" x14ac:dyDescent="0.35">
      <c r="C320" s="34" t="s">
        <v>206</v>
      </c>
    </row>
    <row r="321" spans="3:3" ht="14.5" x14ac:dyDescent="0.35">
      <c r="C321" s="34" t="s">
        <v>206</v>
      </c>
    </row>
    <row r="322" spans="3:3" ht="14.5" x14ac:dyDescent="0.35">
      <c r="C322" s="34" t="s">
        <v>206</v>
      </c>
    </row>
    <row r="323" spans="3:3" ht="14.5" x14ac:dyDescent="0.35">
      <c r="C323" s="34" t="s">
        <v>206</v>
      </c>
    </row>
    <row r="324" spans="3:3" ht="14.5" x14ac:dyDescent="0.35">
      <c r="C324" s="34" t="s">
        <v>206</v>
      </c>
    </row>
    <row r="325" spans="3:3" ht="14.5" x14ac:dyDescent="0.35">
      <c r="C325" s="34" t="s">
        <v>162</v>
      </c>
    </row>
    <row r="326" spans="3:3" ht="14.5" x14ac:dyDescent="0.35">
      <c r="C326" s="34" t="s">
        <v>163</v>
      </c>
    </row>
    <row r="327" spans="3:3" ht="14.5" x14ac:dyDescent="0.35">
      <c r="C327" s="34" t="s">
        <v>163</v>
      </c>
    </row>
    <row r="328" spans="3:3" ht="14.5" x14ac:dyDescent="0.35">
      <c r="C328" s="34" t="s">
        <v>163</v>
      </c>
    </row>
    <row r="329" spans="3:3" ht="14.5" x14ac:dyDescent="0.35">
      <c r="C329" s="34" t="s">
        <v>163</v>
      </c>
    </row>
    <row r="330" spans="3:3" ht="14.5" x14ac:dyDescent="0.35">
      <c r="C330" s="34" t="s">
        <v>163</v>
      </c>
    </row>
    <row r="331" spans="3:3" ht="14.5" x14ac:dyDescent="0.35">
      <c r="C331" s="34" t="s">
        <v>163</v>
      </c>
    </row>
    <row r="332" spans="3:3" ht="14.5" x14ac:dyDescent="0.35">
      <c r="C332" s="34" t="s">
        <v>164</v>
      </c>
    </row>
    <row r="333" spans="3:3" ht="14.5" x14ac:dyDescent="0.35">
      <c r="C333" s="34" t="s">
        <v>164</v>
      </c>
    </row>
    <row r="334" spans="3:3" ht="14.5" x14ac:dyDescent="0.35">
      <c r="C334" s="34" t="s">
        <v>164</v>
      </c>
    </row>
    <row r="335" spans="3:3" ht="14.5" x14ac:dyDescent="0.35">
      <c r="C335" s="34" t="s">
        <v>164</v>
      </c>
    </row>
    <row r="336" spans="3:3" ht="14.5" x14ac:dyDescent="0.35">
      <c r="C336" s="34" t="s">
        <v>164</v>
      </c>
    </row>
    <row r="337" spans="3:3" ht="14.5" x14ac:dyDescent="0.35">
      <c r="C337" s="34" t="s">
        <v>164</v>
      </c>
    </row>
    <row r="338" spans="3:3" ht="14.5" x14ac:dyDescent="0.35">
      <c r="C338" s="34" t="s">
        <v>1954</v>
      </c>
    </row>
    <row r="339" spans="3:3" ht="14.5" x14ac:dyDescent="0.35">
      <c r="C339" s="34" t="s">
        <v>1954</v>
      </c>
    </row>
    <row r="340" spans="3:3" ht="14.5" x14ac:dyDescent="0.35">
      <c r="C340" s="34" t="s">
        <v>1954</v>
      </c>
    </row>
    <row r="341" spans="3:3" ht="14.5" x14ac:dyDescent="0.35">
      <c r="C341" s="34" t="s">
        <v>1954</v>
      </c>
    </row>
    <row r="342" spans="3:3" ht="14.5" x14ac:dyDescent="0.35">
      <c r="C342" s="34" t="s">
        <v>1954</v>
      </c>
    </row>
    <row r="343" spans="3:3" ht="14.5" x14ac:dyDescent="0.35">
      <c r="C343" s="34" t="s">
        <v>1954</v>
      </c>
    </row>
    <row r="344" spans="3:3" ht="14.5" x14ac:dyDescent="0.35">
      <c r="C344" s="34" t="s">
        <v>45</v>
      </c>
    </row>
    <row r="345" spans="3:3" ht="14.5" x14ac:dyDescent="0.35">
      <c r="C345" s="34" t="s">
        <v>45</v>
      </c>
    </row>
    <row r="346" spans="3:3" ht="14.5" x14ac:dyDescent="0.35">
      <c r="C346" s="34" t="s">
        <v>45</v>
      </c>
    </row>
    <row r="347" spans="3:3" ht="14.5" x14ac:dyDescent="0.35">
      <c r="C347" s="34" t="s">
        <v>45</v>
      </c>
    </row>
    <row r="348" spans="3:3" ht="14.5" x14ac:dyDescent="0.35">
      <c r="C348" s="34" t="s">
        <v>45</v>
      </c>
    </row>
    <row r="349" spans="3:3" ht="14.5" x14ac:dyDescent="0.35">
      <c r="C349" s="34" t="s">
        <v>45</v>
      </c>
    </row>
    <row r="350" spans="3:3" ht="14.5" x14ac:dyDescent="0.35">
      <c r="C350" s="34" t="s">
        <v>45</v>
      </c>
    </row>
    <row r="351" spans="3:3" ht="14.5" x14ac:dyDescent="0.35">
      <c r="C351" s="34" t="s">
        <v>45</v>
      </c>
    </row>
    <row r="352" spans="3:3" ht="14.5" x14ac:dyDescent="0.35">
      <c r="C352" s="34" t="s">
        <v>45</v>
      </c>
    </row>
    <row r="353" spans="3:3" ht="14.5" x14ac:dyDescent="0.35">
      <c r="C353" s="34" t="s">
        <v>45</v>
      </c>
    </row>
    <row r="354" spans="3:3" ht="14.5" x14ac:dyDescent="0.35">
      <c r="C354" s="34" t="s">
        <v>45</v>
      </c>
    </row>
    <row r="355" spans="3:3" ht="14.5" x14ac:dyDescent="0.35">
      <c r="C355" s="34" t="s">
        <v>45</v>
      </c>
    </row>
    <row r="356" spans="3:3" ht="14.5" x14ac:dyDescent="0.35">
      <c r="C356" s="34" t="s">
        <v>45</v>
      </c>
    </row>
    <row r="357" spans="3:3" ht="14.5" x14ac:dyDescent="0.35">
      <c r="C357" s="34" t="s">
        <v>45</v>
      </c>
    </row>
    <row r="358" spans="3:3" ht="14.5" x14ac:dyDescent="0.35">
      <c r="C358" s="34" t="s">
        <v>40</v>
      </c>
    </row>
    <row r="359" spans="3:3" ht="14.5" x14ac:dyDescent="0.35">
      <c r="C359" s="34" t="s">
        <v>40</v>
      </c>
    </row>
    <row r="360" spans="3:3" ht="14.5" x14ac:dyDescent="0.35">
      <c r="C360" s="34" t="s">
        <v>40</v>
      </c>
    </row>
    <row r="361" spans="3:3" ht="14.5" x14ac:dyDescent="0.35">
      <c r="C361" s="34" t="s">
        <v>40</v>
      </c>
    </row>
    <row r="362" spans="3:3" ht="14.5" x14ac:dyDescent="0.35">
      <c r="C362" s="34" t="s">
        <v>40</v>
      </c>
    </row>
    <row r="363" spans="3:3" ht="14.5" x14ac:dyDescent="0.35">
      <c r="C363" s="34" t="s">
        <v>40</v>
      </c>
    </row>
    <row r="364" spans="3:3" ht="14.5" x14ac:dyDescent="0.35">
      <c r="C364" s="34" t="s">
        <v>40</v>
      </c>
    </row>
    <row r="365" spans="3:3" ht="14.5" x14ac:dyDescent="0.35">
      <c r="C365" s="34" t="s">
        <v>40</v>
      </c>
    </row>
    <row r="366" spans="3:3" ht="14.5" x14ac:dyDescent="0.35">
      <c r="C366" s="34" t="s">
        <v>40</v>
      </c>
    </row>
    <row r="367" spans="3:3" ht="14.5" x14ac:dyDescent="0.35">
      <c r="C367" s="34" t="s">
        <v>40</v>
      </c>
    </row>
    <row r="368" spans="3:3" ht="14.5" x14ac:dyDescent="0.35">
      <c r="C368" s="34" t="s">
        <v>40</v>
      </c>
    </row>
    <row r="369" spans="3:3" ht="14.5" x14ac:dyDescent="0.35">
      <c r="C369" s="34" t="s">
        <v>40</v>
      </c>
    </row>
    <row r="370" spans="3:3" ht="14.5" x14ac:dyDescent="0.35">
      <c r="C370" s="34" t="s">
        <v>40</v>
      </c>
    </row>
    <row r="371" spans="3:3" ht="14.5" x14ac:dyDescent="0.35">
      <c r="C371" s="34" t="s">
        <v>40</v>
      </c>
    </row>
    <row r="372" spans="3:3" ht="14.5" x14ac:dyDescent="0.35">
      <c r="C372" s="34" t="s">
        <v>40</v>
      </c>
    </row>
    <row r="373" spans="3:3" ht="14.5" x14ac:dyDescent="0.35">
      <c r="C373" s="34" t="s">
        <v>40</v>
      </c>
    </row>
    <row r="374" spans="3:3" ht="14.5" x14ac:dyDescent="0.35">
      <c r="C374" s="34" t="s">
        <v>40</v>
      </c>
    </row>
    <row r="375" spans="3:3" ht="14.5" x14ac:dyDescent="0.35">
      <c r="C375" s="34" t="s">
        <v>40</v>
      </c>
    </row>
  </sheetData>
  <dataConsolidate/>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AH531"/>
  <sheetViews>
    <sheetView topLeftCell="A506" workbookViewId="0">
      <selection activeCell="A531" sqref="A531"/>
    </sheetView>
  </sheetViews>
  <sheetFormatPr defaultColWidth="9.08984375" defaultRowHeight="14.5" x14ac:dyDescent="0.35"/>
  <cols>
    <col min="1" max="1" width="21.453125" style="34" bestFit="1" customWidth="1"/>
    <col min="2" max="2" width="18.08984375" style="34" bestFit="1" customWidth="1"/>
    <col min="3" max="3" width="19.453125" style="34" bestFit="1" customWidth="1"/>
    <col min="4" max="4" width="7.6328125" style="34" bestFit="1" customWidth="1"/>
    <col min="5" max="5" width="74.90625" style="34" bestFit="1" customWidth="1"/>
    <col min="6" max="6" width="7.453125" style="34" bestFit="1" customWidth="1"/>
    <col min="7" max="7" width="7" style="34" bestFit="1" customWidth="1"/>
    <col min="8" max="8" width="10.36328125" style="34" bestFit="1" customWidth="1"/>
    <col min="9" max="9" width="81" style="34" bestFit="1" customWidth="1"/>
    <col min="10" max="10" width="10" style="34" bestFit="1" customWidth="1"/>
    <col min="11" max="11" width="10.08984375" style="34" bestFit="1" customWidth="1"/>
    <col min="12" max="12" width="8.90625" style="34" bestFit="1" customWidth="1"/>
    <col min="13" max="13" width="10" style="34" bestFit="1" customWidth="1"/>
    <col min="14" max="14" width="12.6328125" style="34" bestFit="1" customWidth="1"/>
    <col min="15" max="15" width="15.08984375" style="34" bestFit="1" customWidth="1"/>
    <col min="16" max="16" width="18.453125" style="34" bestFit="1" customWidth="1"/>
    <col min="17" max="17" width="15.36328125" style="34" bestFit="1" customWidth="1"/>
    <col min="18" max="18" width="15.90625" style="34" bestFit="1" customWidth="1"/>
    <col min="19" max="19" width="18.54296875" style="34" bestFit="1" customWidth="1"/>
    <col min="20" max="20" width="13.90625" style="34" bestFit="1" customWidth="1"/>
    <col min="21" max="21" width="10.08984375" style="34" bestFit="1" customWidth="1"/>
    <col min="22" max="22" width="15.54296875" style="34" bestFit="1" customWidth="1"/>
    <col min="23" max="23" width="16.90625" style="34" bestFit="1" customWidth="1"/>
    <col min="24" max="24" width="39.36328125" style="34" customWidth="1"/>
    <col min="25" max="25" width="18.08984375" style="34" bestFit="1" customWidth="1"/>
    <col min="26" max="26" width="18.08984375" style="34" customWidth="1"/>
    <col min="27" max="34" width="15.6328125" style="34" customWidth="1"/>
    <col min="35" max="16384" width="9.08984375" style="34"/>
  </cols>
  <sheetData>
    <row r="1" spans="1:34" ht="43.5" x14ac:dyDescent="0.35">
      <c r="A1" s="34" t="s">
        <v>2924</v>
      </c>
      <c r="B1" s="34" t="s">
        <v>2923</v>
      </c>
      <c r="C1" s="34" t="s">
        <v>2922</v>
      </c>
      <c r="D1" s="34" t="s">
        <v>2921</v>
      </c>
      <c r="E1" s="34" t="s">
        <v>2920</v>
      </c>
      <c r="F1" s="34" t="s">
        <v>2919</v>
      </c>
      <c r="G1" s="34" t="s">
        <v>2918</v>
      </c>
      <c r="H1" s="34" t="s">
        <v>2917</v>
      </c>
      <c r="I1" s="34" t="s">
        <v>2916</v>
      </c>
      <c r="J1" s="34" t="s">
        <v>2915</v>
      </c>
      <c r="K1" s="34" t="s">
        <v>2914</v>
      </c>
      <c r="L1" s="34" t="s">
        <v>2913</v>
      </c>
      <c r="M1" s="34" t="s">
        <v>2912</v>
      </c>
      <c r="N1" s="34" t="s">
        <v>2911</v>
      </c>
      <c r="O1" s="34" t="s">
        <v>2910</v>
      </c>
      <c r="P1" s="34" t="s">
        <v>2909</v>
      </c>
      <c r="Q1" s="34" t="s">
        <v>2908</v>
      </c>
      <c r="R1" s="34" t="s">
        <v>2907</v>
      </c>
      <c r="S1" s="34" t="s">
        <v>2906</v>
      </c>
      <c r="T1" s="34" t="s">
        <v>2905</v>
      </c>
      <c r="U1" s="34" t="s">
        <v>2904</v>
      </c>
      <c r="V1" s="34" t="s">
        <v>2903</v>
      </c>
      <c r="W1" s="35" t="s">
        <v>2902</v>
      </c>
      <c r="X1" s="35" t="s">
        <v>2901</v>
      </c>
      <c r="Y1" s="35" t="s">
        <v>2900</v>
      </c>
      <c r="Z1" s="35" t="s">
        <v>2899</v>
      </c>
      <c r="AA1" s="35" t="s">
        <v>2898</v>
      </c>
      <c r="AB1" s="35" t="s">
        <v>2897</v>
      </c>
      <c r="AC1" s="35" t="s">
        <v>2896</v>
      </c>
      <c r="AD1" s="35" t="s">
        <v>2895</v>
      </c>
      <c r="AE1" s="35" t="s">
        <v>2894</v>
      </c>
      <c r="AF1" s="35" t="s">
        <v>2893</v>
      </c>
      <c r="AG1" s="35" t="s">
        <v>2892</v>
      </c>
      <c r="AH1" s="35" t="s">
        <v>2891</v>
      </c>
    </row>
    <row r="2" spans="1:34" x14ac:dyDescent="0.35">
      <c r="A2" s="34" t="s">
        <v>18</v>
      </c>
      <c r="B2" s="34" t="s">
        <v>210</v>
      </c>
      <c r="C2" s="34" t="s">
        <v>2012</v>
      </c>
      <c r="E2" s="34" t="s">
        <v>2890</v>
      </c>
      <c r="F2" s="34" t="s">
        <v>2005</v>
      </c>
      <c r="G2" s="34" t="s">
        <v>2324</v>
      </c>
      <c r="I2" s="34" t="s">
        <v>2890</v>
      </c>
      <c r="J2" s="34">
        <v>4</v>
      </c>
      <c r="K2" s="34">
        <v>0</v>
      </c>
      <c r="L2" s="34">
        <v>0</v>
      </c>
      <c r="O2" s="34" t="s">
        <v>211</v>
      </c>
      <c r="P2" s="34">
        <v>760</v>
      </c>
      <c r="U2" s="34" t="s">
        <v>2323</v>
      </c>
    </row>
    <row r="3" spans="1:34" x14ac:dyDescent="0.35">
      <c r="A3" s="34" t="s">
        <v>18</v>
      </c>
      <c r="B3" s="34" t="s">
        <v>212</v>
      </c>
      <c r="C3" s="34" t="s">
        <v>2012</v>
      </c>
      <c r="D3" s="34" t="s">
        <v>2889</v>
      </c>
      <c r="E3" s="34" t="s">
        <v>620</v>
      </c>
      <c r="F3" s="34" t="s">
        <v>2005</v>
      </c>
      <c r="G3" s="34" t="s">
        <v>2324</v>
      </c>
      <c r="H3" s="34">
        <v>119277</v>
      </c>
      <c r="I3" s="34" t="s">
        <v>620</v>
      </c>
      <c r="J3" s="34">
        <v>4</v>
      </c>
      <c r="K3" s="34">
        <v>0</v>
      </c>
      <c r="L3" s="34">
        <v>0</v>
      </c>
      <c r="O3" s="34" t="s">
        <v>211</v>
      </c>
      <c r="P3" s="34">
        <v>758</v>
      </c>
      <c r="U3" s="34" t="s">
        <v>2323</v>
      </c>
    </row>
    <row r="4" spans="1:34" x14ac:dyDescent="0.35">
      <c r="A4" s="34" t="s">
        <v>18</v>
      </c>
      <c r="B4" s="34" t="s">
        <v>224</v>
      </c>
      <c r="C4" s="34" t="s">
        <v>2337</v>
      </c>
      <c r="D4" s="34" t="s">
        <v>2888</v>
      </c>
      <c r="E4" s="34" t="s">
        <v>2887</v>
      </c>
      <c r="F4" s="34" t="s">
        <v>2005</v>
      </c>
      <c r="G4" s="34" t="s">
        <v>2324</v>
      </c>
      <c r="H4" s="34">
        <v>110412</v>
      </c>
      <c r="I4" s="34" t="s">
        <v>2886</v>
      </c>
      <c r="J4" s="34">
        <v>4</v>
      </c>
      <c r="K4" s="34">
        <v>0</v>
      </c>
      <c r="L4" s="34">
        <v>0</v>
      </c>
      <c r="O4" s="34" t="s">
        <v>211</v>
      </c>
      <c r="P4" s="34">
        <v>313</v>
      </c>
      <c r="U4" s="34" t="s">
        <v>2323</v>
      </c>
    </row>
    <row r="5" spans="1:34" x14ac:dyDescent="0.35">
      <c r="A5" s="34" t="s">
        <v>18</v>
      </c>
      <c r="B5" s="34" t="s">
        <v>226</v>
      </c>
      <c r="C5" s="34" t="s">
        <v>2337</v>
      </c>
      <c r="D5" s="34" t="s">
        <v>2885</v>
      </c>
      <c r="E5" s="34" t="s">
        <v>2884</v>
      </c>
      <c r="F5" s="34" t="s">
        <v>2005</v>
      </c>
      <c r="G5" s="34" t="s">
        <v>2324</v>
      </c>
      <c r="H5" s="34">
        <v>110411</v>
      </c>
      <c r="I5" s="34" t="s">
        <v>2883</v>
      </c>
      <c r="J5" s="34">
        <v>4</v>
      </c>
      <c r="K5" s="34">
        <v>0</v>
      </c>
      <c r="L5" s="34">
        <v>0</v>
      </c>
      <c r="O5" s="34" t="s">
        <v>211</v>
      </c>
      <c r="P5" s="34">
        <v>312</v>
      </c>
      <c r="U5" s="34" t="s">
        <v>2323</v>
      </c>
    </row>
    <row r="6" spans="1:34" x14ac:dyDescent="0.35">
      <c r="A6" s="34" t="s">
        <v>18</v>
      </c>
      <c r="B6" s="34" t="s">
        <v>214</v>
      </c>
      <c r="C6" s="34" t="s">
        <v>2007</v>
      </c>
      <c r="D6" s="34" t="s">
        <v>2882</v>
      </c>
      <c r="E6" s="34" t="s">
        <v>2881</v>
      </c>
      <c r="F6" s="34" t="s">
        <v>2005</v>
      </c>
      <c r="G6" s="34" t="s">
        <v>2324</v>
      </c>
      <c r="H6" s="34">
        <v>106596</v>
      </c>
      <c r="I6" s="34" t="s">
        <v>2881</v>
      </c>
      <c r="J6" s="34">
        <v>4</v>
      </c>
      <c r="K6" s="34">
        <v>0</v>
      </c>
      <c r="L6" s="34">
        <v>0</v>
      </c>
      <c r="O6" s="34" t="s">
        <v>211</v>
      </c>
      <c r="P6" s="34">
        <v>180</v>
      </c>
      <c r="U6" s="34" t="s">
        <v>2323</v>
      </c>
    </row>
    <row r="7" spans="1:34" x14ac:dyDescent="0.35">
      <c r="A7" s="34" t="s">
        <v>18</v>
      </c>
      <c r="B7" s="34" t="s">
        <v>214</v>
      </c>
      <c r="C7" s="34" t="s">
        <v>2007</v>
      </c>
      <c r="F7" s="34" t="s">
        <v>2005</v>
      </c>
      <c r="I7" s="34" t="s">
        <v>2880</v>
      </c>
      <c r="J7" s="34">
        <v>4</v>
      </c>
      <c r="K7" s="34">
        <v>0</v>
      </c>
      <c r="L7" s="34">
        <v>0</v>
      </c>
      <c r="O7" s="34" t="s">
        <v>211</v>
      </c>
      <c r="P7" s="34">
        <v>385</v>
      </c>
      <c r="U7" s="34" t="s">
        <v>2323</v>
      </c>
    </row>
    <row r="8" spans="1:34" x14ac:dyDescent="0.35">
      <c r="A8" s="34" t="s">
        <v>18</v>
      </c>
      <c r="B8" s="34" t="s">
        <v>215</v>
      </c>
      <c r="C8" s="34" t="s">
        <v>2007</v>
      </c>
      <c r="D8" s="34" t="s">
        <v>2879</v>
      </c>
      <c r="E8" s="34" t="s">
        <v>622</v>
      </c>
      <c r="F8" s="34" t="s">
        <v>2005</v>
      </c>
      <c r="G8" s="34" t="s">
        <v>2324</v>
      </c>
      <c r="H8" s="34">
        <v>106597</v>
      </c>
      <c r="I8" s="34" t="s">
        <v>622</v>
      </c>
      <c r="J8" s="34">
        <v>4</v>
      </c>
      <c r="K8" s="34">
        <v>0</v>
      </c>
      <c r="L8" s="34">
        <v>0</v>
      </c>
      <c r="O8" s="34" t="s">
        <v>211</v>
      </c>
      <c r="P8" s="34">
        <v>179</v>
      </c>
      <c r="U8" s="34" t="s">
        <v>2323</v>
      </c>
    </row>
    <row r="9" spans="1:34" x14ac:dyDescent="0.35">
      <c r="A9" s="34" t="s">
        <v>21</v>
      </c>
      <c r="B9" s="34" t="s">
        <v>210</v>
      </c>
      <c r="C9" s="34" t="s">
        <v>2012</v>
      </c>
      <c r="D9" s="34" t="s">
        <v>2878</v>
      </c>
      <c r="E9" s="34" t="s">
        <v>1876</v>
      </c>
      <c r="F9" s="34" t="s">
        <v>2005</v>
      </c>
      <c r="G9" s="34" t="s">
        <v>2324</v>
      </c>
      <c r="H9" s="34">
        <v>119276</v>
      </c>
      <c r="I9" s="34" t="s">
        <v>1876</v>
      </c>
      <c r="J9" s="34">
        <v>4</v>
      </c>
      <c r="K9" s="34">
        <v>0</v>
      </c>
      <c r="L9" s="34">
        <v>0</v>
      </c>
      <c r="O9" s="34" t="s">
        <v>211</v>
      </c>
      <c r="P9" s="34">
        <v>762</v>
      </c>
      <c r="U9" s="34" t="s">
        <v>2003</v>
      </c>
    </row>
    <row r="10" spans="1:34" x14ac:dyDescent="0.35">
      <c r="A10" s="34" t="s">
        <v>21</v>
      </c>
      <c r="B10" s="34" t="s">
        <v>210</v>
      </c>
      <c r="C10" s="34" t="s">
        <v>2012</v>
      </c>
      <c r="E10" s="34" t="s">
        <v>2877</v>
      </c>
      <c r="F10" s="34" t="s">
        <v>2005</v>
      </c>
      <c r="G10" s="34" t="s">
        <v>2324</v>
      </c>
      <c r="I10" s="34" t="s">
        <v>2877</v>
      </c>
      <c r="J10" s="34">
        <v>4</v>
      </c>
      <c r="K10" s="34">
        <v>0</v>
      </c>
      <c r="L10" s="34">
        <v>0</v>
      </c>
      <c r="O10" s="34" t="s">
        <v>211</v>
      </c>
      <c r="P10" s="34">
        <v>763</v>
      </c>
      <c r="U10" s="34" t="s">
        <v>2003</v>
      </c>
    </row>
    <row r="11" spans="1:34" x14ac:dyDescent="0.35">
      <c r="A11" s="34" t="s">
        <v>21</v>
      </c>
      <c r="B11" s="34" t="s">
        <v>212</v>
      </c>
      <c r="C11" s="34" t="s">
        <v>2012</v>
      </c>
      <c r="D11" s="34" t="s">
        <v>2876</v>
      </c>
      <c r="E11" s="34" t="s">
        <v>616</v>
      </c>
      <c r="F11" s="34" t="s">
        <v>2005</v>
      </c>
      <c r="G11" s="34" t="s">
        <v>2324</v>
      </c>
      <c r="H11" s="34">
        <v>119275</v>
      </c>
      <c r="I11" s="34" t="s">
        <v>616</v>
      </c>
      <c r="J11" s="34">
        <v>4</v>
      </c>
      <c r="K11" s="34">
        <v>0</v>
      </c>
      <c r="L11" s="34">
        <v>0</v>
      </c>
      <c r="O11" s="34" t="s">
        <v>211</v>
      </c>
      <c r="P11" s="34">
        <v>761</v>
      </c>
      <c r="U11" s="34" t="s">
        <v>2003</v>
      </c>
    </row>
    <row r="12" spans="1:34" x14ac:dyDescent="0.35">
      <c r="A12" s="34" t="s">
        <v>21</v>
      </c>
      <c r="B12" s="34" t="s">
        <v>224</v>
      </c>
      <c r="C12" s="34" t="s">
        <v>2337</v>
      </c>
      <c r="D12" s="34" t="s">
        <v>2875</v>
      </c>
      <c r="E12" s="34" t="s">
        <v>2874</v>
      </c>
      <c r="F12" s="34" t="s">
        <v>2005</v>
      </c>
      <c r="G12" s="34" t="s">
        <v>2324</v>
      </c>
      <c r="H12" s="34">
        <v>112129</v>
      </c>
      <c r="I12" s="34" t="s">
        <v>2874</v>
      </c>
      <c r="J12" s="34">
        <v>4</v>
      </c>
      <c r="K12" s="34">
        <v>0</v>
      </c>
      <c r="L12" s="34">
        <v>0</v>
      </c>
      <c r="O12" s="34" t="s">
        <v>211</v>
      </c>
      <c r="P12" s="34">
        <v>336</v>
      </c>
      <c r="U12" s="34" t="s">
        <v>2003</v>
      </c>
    </row>
    <row r="13" spans="1:34" x14ac:dyDescent="0.35">
      <c r="A13" s="34" t="s">
        <v>21</v>
      </c>
      <c r="B13" s="34" t="s">
        <v>226</v>
      </c>
      <c r="C13" s="34" t="s">
        <v>2337</v>
      </c>
      <c r="D13" s="34" t="s">
        <v>2873</v>
      </c>
      <c r="E13" s="34" t="s">
        <v>2872</v>
      </c>
      <c r="F13" s="34" t="s">
        <v>2005</v>
      </c>
      <c r="G13" s="34" t="s">
        <v>2324</v>
      </c>
      <c r="H13" s="34">
        <v>112128</v>
      </c>
      <c r="I13" s="34" t="s">
        <v>2872</v>
      </c>
      <c r="J13" s="34">
        <v>4</v>
      </c>
      <c r="K13" s="34">
        <v>0</v>
      </c>
      <c r="L13" s="34">
        <v>0</v>
      </c>
      <c r="O13" s="34" t="s">
        <v>211</v>
      </c>
      <c r="P13" s="34">
        <v>335</v>
      </c>
      <c r="U13" s="34" t="s">
        <v>2003</v>
      </c>
    </row>
    <row r="14" spans="1:34" x14ac:dyDescent="0.35">
      <c r="A14" s="34" t="s">
        <v>21</v>
      </c>
      <c r="B14" s="34" t="s">
        <v>214</v>
      </c>
      <c r="C14" s="34" t="s">
        <v>2007</v>
      </c>
      <c r="D14" s="34" t="s">
        <v>2871</v>
      </c>
      <c r="E14" s="34" t="s">
        <v>1877</v>
      </c>
      <c r="F14" s="34" t="s">
        <v>2005</v>
      </c>
      <c r="G14" s="34" t="s">
        <v>2324</v>
      </c>
      <c r="H14" s="34">
        <v>112127</v>
      </c>
      <c r="I14" s="34" t="s">
        <v>1877</v>
      </c>
      <c r="J14" s="34">
        <v>4</v>
      </c>
      <c r="K14" s="34">
        <v>0</v>
      </c>
      <c r="L14" s="34">
        <v>0</v>
      </c>
      <c r="O14" s="34" t="s">
        <v>211</v>
      </c>
      <c r="P14" s="34">
        <v>334</v>
      </c>
      <c r="U14" s="34" t="s">
        <v>2003</v>
      </c>
    </row>
    <row r="15" spans="1:34" x14ac:dyDescent="0.35">
      <c r="A15" s="34" t="s">
        <v>21</v>
      </c>
      <c r="B15" s="34" t="s">
        <v>214</v>
      </c>
      <c r="C15" s="34" t="s">
        <v>2007</v>
      </c>
      <c r="F15" s="34" t="s">
        <v>2005</v>
      </c>
      <c r="I15" s="34" t="s">
        <v>2870</v>
      </c>
      <c r="J15" s="34">
        <v>4</v>
      </c>
      <c r="K15" s="34">
        <v>0</v>
      </c>
      <c r="L15" s="34">
        <v>0</v>
      </c>
      <c r="O15" s="34" t="s">
        <v>211</v>
      </c>
      <c r="P15" s="34">
        <v>389</v>
      </c>
      <c r="U15" s="34" t="s">
        <v>2003</v>
      </c>
    </row>
    <row r="16" spans="1:34" x14ac:dyDescent="0.35">
      <c r="A16" s="34" t="s">
        <v>21</v>
      </c>
      <c r="B16" s="34" t="s">
        <v>215</v>
      </c>
      <c r="C16" s="34" t="s">
        <v>2007</v>
      </c>
      <c r="D16" s="34" t="s">
        <v>2869</v>
      </c>
      <c r="E16" s="34" t="s">
        <v>618</v>
      </c>
      <c r="F16" s="34" t="s">
        <v>2005</v>
      </c>
      <c r="G16" s="34" t="s">
        <v>2324</v>
      </c>
      <c r="H16" s="34">
        <v>112126</v>
      </c>
      <c r="I16" s="34" t="s">
        <v>618</v>
      </c>
      <c r="J16" s="34">
        <v>4</v>
      </c>
      <c r="K16" s="34">
        <v>0</v>
      </c>
      <c r="L16" s="34">
        <v>0</v>
      </c>
      <c r="O16" s="34" t="s">
        <v>211</v>
      </c>
      <c r="P16" s="34">
        <v>333</v>
      </c>
      <c r="U16" s="34" t="s">
        <v>2003</v>
      </c>
    </row>
    <row r="17" spans="1:22" x14ac:dyDescent="0.35">
      <c r="A17" s="34" t="s">
        <v>22</v>
      </c>
      <c r="B17" s="34" t="s">
        <v>210</v>
      </c>
      <c r="C17" s="34" t="s">
        <v>2012</v>
      </c>
      <c r="D17" s="34" t="s">
        <v>2868</v>
      </c>
      <c r="E17" s="34" t="s">
        <v>1880</v>
      </c>
      <c r="F17" s="34" t="s">
        <v>2005</v>
      </c>
      <c r="G17" s="34" t="s">
        <v>2324</v>
      </c>
      <c r="H17" s="34">
        <v>119280</v>
      </c>
      <c r="I17" s="34" t="s">
        <v>1880</v>
      </c>
      <c r="J17" s="34">
        <v>4</v>
      </c>
      <c r="K17" s="34">
        <v>0</v>
      </c>
      <c r="L17" s="34">
        <v>0</v>
      </c>
      <c r="O17" s="34" t="s">
        <v>211</v>
      </c>
      <c r="P17" s="34">
        <v>765</v>
      </c>
      <c r="U17" s="34" t="s">
        <v>2003</v>
      </c>
    </row>
    <row r="18" spans="1:22" x14ac:dyDescent="0.35">
      <c r="A18" s="34" t="s">
        <v>22</v>
      </c>
      <c r="B18" s="34" t="s">
        <v>210</v>
      </c>
      <c r="C18" s="34" t="s">
        <v>2012</v>
      </c>
      <c r="E18" s="34" t="s">
        <v>2867</v>
      </c>
      <c r="F18" s="34" t="s">
        <v>2005</v>
      </c>
      <c r="G18" s="34" t="s">
        <v>2324</v>
      </c>
      <c r="I18" s="34" t="s">
        <v>2867</v>
      </c>
      <c r="J18" s="34">
        <v>4</v>
      </c>
      <c r="K18" s="34">
        <v>0</v>
      </c>
      <c r="L18" s="34">
        <v>0</v>
      </c>
      <c r="O18" s="34" t="s">
        <v>211</v>
      </c>
      <c r="P18" s="34">
        <v>766</v>
      </c>
      <c r="U18" s="34" t="s">
        <v>2003</v>
      </c>
    </row>
    <row r="19" spans="1:22" x14ac:dyDescent="0.35">
      <c r="A19" s="34" t="s">
        <v>22</v>
      </c>
      <c r="B19" s="34" t="s">
        <v>212</v>
      </c>
      <c r="C19" s="34" t="s">
        <v>2012</v>
      </c>
      <c r="D19" s="34" t="s">
        <v>2866</v>
      </c>
      <c r="E19" s="34" t="s">
        <v>624</v>
      </c>
      <c r="F19" s="34" t="s">
        <v>2005</v>
      </c>
      <c r="G19" s="34" t="s">
        <v>2324</v>
      </c>
      <c r="H19" s="34">
        <v>119279</v>
      </c>
      <c r="I19" s="34" t="s">
        <v>624</v>
      </c>
      <c r="J19" s="34">
        <v>4</v>
      </c>
      <c r="K19" s="34">
        <v>0</v>
      </c>
      <c r="L19" s="34">
        <v>0</v>
      </c>
      <c r="O19" s="34" t="s">
        <v>211</v>
      </c>
      <c r="P19" s="34">
        <v>764</v>
      </c>
      <c r="U19" s="34" t="s">
        <v>2003</v>
      </c>
    </row>
    <row r="20" spans="1:22" x14ac:dyDescent="0.35">
      <c r="A20" s="34" t="s">
        <v>22</v>
      </c>
      <c r="B20" s="34" t="s">
        <v>224</v>
      </c>
      <c r="C20" s="34" t="s">
        <v>2337</v>
      </c>
      <c r="D20" s="34" t="s">
        <v>2865</v>
      </c>
      <c r="E20" s="34" t="s">
        <v>2864</v>
      </c>
      <c r="F20" s="34" t="s">
        <v>2005</v>
      </c>
      <c r="G20" s="34" t="s">
        <v>2324</v>
      </c>
      <c r="H20" s="34">
        <v>112349</v>
      </c>
      <c r="I20" s="34" t="s">
        <v>2864</v>
      </c>
      <c r="J20" s="34">
        <v>4</v>
      </c>
      <c r="K20" s="34">
        <v>0</v>
      </c>
      <c r="L20" s="34">
        <v>0</v>
      </c>
      <c r="O20" s="34" t="s">
        <v>211</v>
      </c>
      <c r="P20" s="34">
        <v>344</v>
      </c>
      <c r="U20" s="34" t="s">
        <v>2003</v>
      </c>
    </row>
    <row r="21" spans="1:22" x14ac:dyDescent="0.35">
      <c r="A21" s="34" t="s">
        <v>22</v>
      </c>
      <c r="B21" s="34" t="s">
        <v>226</v>
      </c>
      <c r="C21" s="34" t="s">
        <v>2337</v>
      </c>
      <c r="D21" s="34" t="s">
        <v>2863</v>
      </c>
      <c r="E21" s="34" t="s">
        <v>2862</v>
      </c>
      <c r="F21" s="34" t="s">
        <v>2005</v>
      </c>
      <c r="G21" s="34" t="s">
        <v>2324</v>
      </c>
      <c r="H21" s="34">
        <v>112348</v>
      </c>
      <c r="I21" s="34" t="s">
        <v>2862</v>
      </c>
      <c r="J21" s="34">
        <v>4</v>
      </c>
      <c r="K21" s="34">
        <v>0</v>
      </c>
      <c r="L21" s="34">
        <v>0</v>
      </c>
      <c r="O21" s="34" t="s">
        <v>211</v>
      </c>
      <c r="P21" s="34">
        <v>343</v>
      </c>
      <c r="U21" s="34" t="s">
        <v>2003</v>
      </c>
    </row>
    <row r="22" spans="1:22" x14ac:dyDescent="0.35">
      <c r="A22" s="34" t="s">
        <v>22</v>
      </c>
      <c r="B22" s="34" t="s">
        <v>214</v>
      </c>
      <c r="C22" s="34" t="s">
        <v>2007</v>
      </c>
      <c r="D22" s="34" t="s">
        <v>2861</v>
      </c>
      <c r="E22" s="34" t="s">
        <v>1881</v>
      </c>
      <c r="F22" s="34" t="s">
        <v>2005</v>
      </c>
      <c r="G22" s="34" t="s">
        <v>2324</v>
      </c>
      <c r="H22" s="34">
        <v>112347</v>
      </c>
      <c r="I22" s="34" t="s">
        <v>1881</v>
      </c>
      <c r="J22" s="34">
        <v>4</v>
      </c>
      <c r="K22" s="34">
        <v>0</v>
      </c>
      <c r="L22" s="34">
        <v>0</v>
      </c>
      <c r="O22" s="34" t="s">
        <v>211</v>
      </c>
      <c r="P22" s="34">
        <v>342</v>
      </c>
      <c r="U22" s="34" t="s">
        <v>2003</v>
      </c>
    </row>
    <row r="23" spans="1:22" x14ac:dyDescent="0.35">
      <c r="A23" s="34" t="s">
        <v>22</v>
      </c>
      <c r="B23" s="34" t="s">
        <v>214</v>
      </c>
      <c r="C23" s="34" t="s">
        <v>2007</v>
      </c>
      <c r="F23" s="34" t="s">
        <v>2005</v>
      </c>
      <c r="I23" s="34" t="s">
        <v>2860</v>
      </c>
      <c r="J23" s="34">
        <v>4</v>
      </c>
      <c r="K23" s="34">
        <v>0</v>
      </c>
      <c r="L23" s="34">
        <v>0</v>
      </c>
      <c r="O23" s="34" t="s">
        <v>211</v>
      </c>
      <c r="P23" s="34">
        <v>390</v>
      </c>
      <c r="U23" s="34" t="s">
        <v>2003</v>
      </c>
    </row>
    <row r="24" spans="1:22" x14ac:dyDescent="0.35">
      <c r="A24" s="34" t="s">
        <v>22</v>
      </c>
      <c r="B24" s="34" t="s">
        <v>215</v>
      </c>
      <c r="C24" s="34" t="s">
        <v>2007</v>
      </c>
      <c r="D24" s="34" t="s">
        <v>2859</v>
      </c>
      <c r="E24" s="34" t="s">
        <v>626</v>
      </c>
      <c r="F24" s="34" t="s">
        <v>2005</v>
      </c>
      <c r="G24" s="34" t="s">
        <v>2324</v>
      </c>
      <c r="H24" s="34">
        <v>112293</v>
      </c>
      <c r="I24" s="34" t="s">
        <v>626</v>
      </c>
      <c r="J24" s="34">
        <v>4</v>
      </c>
      <c r="K24" s="34">
        <v>0</v>
      </c>
      <c r="L24" s="34">
        <v>0</v>
      </c>
      <c r="O24" s="34" t="s">
        <v>211</v>
      </c>
      <c r="P24" s="34">
        <v>341</v>
      </c>
      <c r="U24" s="34" t="s">
        <v>2003</v>
      </c>
    </row>
    <row r="25" spans="1:22" x14ac:dyDescent="0.35">
      <c r="A25" s="34" t="s">
        <v>7</v>
      </c>
      <c r="B25" s="34" t="s">
        <v>210</v>
      </c>
      <c r="C25" s="34" t="s">
        <v>2012</v>
      </c>
      <c r="D25" s="34" t="s">
        <v>2858</v>
      </c>
      <c r="E25" s="34" t="s">
        <v>1830</v>
      </c>
      <c r="F25" s="34" t="s">
        <v>2005</v>
      </c>
      <c r="G25" s="34" t="s">
        <v>2004</v>
      </c>
      <c r="H25" s="34">
        <v>119095</v>
      </c>
      <c r="I25" s="34" t="s">
        <v>1830</v>
      </c>
      <c r="J25" s="34">
        <v>3</v>
      </c>
      <c r="K25" s="34">
        <v>0</v>
      </c>
      <c r="L25" s="34">
        <v>1</v>
      </c>
      <c r="O25" s="34" t="s">
        <v>211</v>
      </c>
      <c r="P25" s="34">
        <v>731</v>
      </c>
      <c r="U25" s="34" t="s">
        <v>2003</v>
      </c>
      <c r="V25" s="34" t="s">
        <v>1336</v>
      </c>
    </row>
    <row r="26" spans="1:22" x14ac:dyDescent="0.35">
      <c r="A26" s="34" t="s">
        <v>7</v>
      </c>
      <c r="B26" s="34" t="s">
        <v>210</v>
      </c>
      <c r="C26" s="34" t="s">
        <v>2012</v>
      </c>
      <c r="E26" s="34" t="s">
        <v>2857</v>
      </c>
      <c r="F26" s="34" t="s">
        <v>2005</v>
      </c>
      <c r="G26" s="34" t="s">
        <v>2004</v>
      </c>
      <c r="I26" s="34" t="s">
        <v>2857</v>
      </c>
      <c r="J26" s="34">
        <v>3</v>
      </c>
      <c r="K26" s="34">
        <v>0</v>
      </c>
      <c r="L26" s="34">
        <v>1</v>
      </c>
      <c r="O26" s="34" t="s">
        <v>211</v>
      </c>
      <c r="P26" s="34">
        <v>732</v>
      </c>
      <c r="U26" s="34" t="s">
        <v>2003</v>
      </c>
    </row>
    <row r="27" spans="1:22" x14ac:dyDescent="0.35">
      <c r="A27" s="34" t="s">
        <v>7</v>
      </c>
      <c r="B27" s="34" t="s">
        <v>212</v>
      </c>
      <c r="C27" s="34" t="s">
        <v>2012</v>
      </c>
      <c r="D27" s="34" t="s">
        <v>2856</v>
      </c>
      <c r="E27" s="34" t="s">
        <v>489</v>
      </c>
      <c r="F27" s="34" t="s">
        <v>2005</v>
      </c>
      <c r="G27" s="34" t="s">
        <v>2004</v>
      </c>
      <c r="H27" s="34">
        <v>119096</v>
      </c>
      <c r="I27" s="34" t="s">
        <v>489</v>
      </c>
      <c r="J27" s="34">
        <v>3</v>
      </c>
      <c r="K27" s="34">
        <v>0</v>
      </c>
      <c r="L27" s="34">
        <v>1</v>
      </c>
      <c r="O27" s="34" t="s">
        <v>211</v>
      </c>
      <c r="P27" s="34">
        <v>730</v>
      </c>
      <c r="U27" s="34" t="s">
        <v>2003</v>
      </c>
      <c r="V27" s="34" t="s">
        <v>1338</v>
      </c>
    </row>
    <row r="28" spans="1:22" x14ac:dyDescent="0.35">
      <c r="A28" s="34" t="s">
        <v>7</v>
      </c>
      <c r="B28" s="34" t="s">
        <v>214</v>
      </c>
      <c r="C28" s="34" t="s">
        <v>2007</v>
      </c>
      <c r="D28" s="34" t="s">
        <v>2855</v>
      </c>
      <c r="E28" s="34" t="s">
        <v>2854</v>
      </c>
      <c r="F28" s="34" t="s">
        <v>2005</v>
      </c>
      <c r="G28" s="34" t="s">
        <v>2004</v>
      </c>
      <c r="H28" s="34">
        <v>113032</v>
      </c>
      <c r="I28" s="34" t="s">
        <v>2854</v>
      </c>
      <c r="J28" s="34">
        <v>3</v>
      </c>
      <c r="K28" s="34">
        <v>0</v>
      </c>
      <c r="L28" s="34">
        <v>1</v>
      </c>
      <c r="O28" s="34" t="s">
        <v>211</v>
      </c>
      <c r="P28" s="34">
        <v>350</v>
      </c>
      <c r="U28" s="34" t="s">
        <v>2003</v>
      </c>
      <c r="V28" s="34" t="s">
        <v>1339</v>
      </c>
    </row>
    <row r="29" spans="1:22" x14ac:dyDescent="0.35">
      <c r="A29" s="34" t="s">
        <v>7</v>
      </c>
      <c r="B29" s="34" t="s">
        <v>214</v>
      </c>
      <c r="C29" s="34" t="s">
        <v>2007</v>
      </c>
      <c r="F29" s="34" t="s">
        <v>2005</v>
      </c>
      <c r="I29" s="34" t="s">
        <v>2853</v>
      </c>
      <c r="J29" s="34">
        <v>3</v>
      </c>
      <c r="K29" s="34">
        <v>0</v>
      </c>
      <c r="L29" s="34">
        <v>1</v>
      </c>
      <c r="O29" s="34" t="s">
        <v>211</v>
      </c>
      <c r="P29" s="34">
        <v>391</v>
      </c>
      <c r="U29" s="34" t="s">
        <v>2003</v>
      </c>
    </row>
    <row r="30" spans="1:22" x14ac:dyDescent="0.35">
      <c r="A30" s="34" t="s">
        <v>7</v>
      </c>
      <c r="B30" s="34" t="s">
        <v>215</v>
      </c>
      <c r="C30" s="34" t="s">
        <v>2007</v>
      </c>
      <c r="D30" s="34" t="s">
        <v>2852</v>
      </c>
      <c r="E30" s="34" t="s">
        <v>491</v>
      </c>
      <c r="F30" s="34" t="s">
        <v>2005</v>
      </c>
      <c r="G30" s="34" t="s">
        <v>2004</v>
      </c>
      <c r="H30" s="34">
        <v>112901</v>
      </c>
      <c r="I30" s="34" t="s">
        <v>491</v>
      </c>
      <c r="J30" s="34">
        <v>3</v>
      </c>
      <c r="K30" s="34">
        <v>0</v>
      </c>
      <c r="L30" s="34">
        <v>1</v>
      </c>
      <c r="O30" s="34" t="s">
        <v>211</v>
      </c>
      <c r="P30" s="34">
        <v>349</v>
      </c>
      <c r="U30" s="34" t="s">
        <v>2003</v>
      </c>
      <c r="V30" s="34" t="s">
        <v>1341</v>
      </c>
    </row>
    <row r="31" spans="1:22" x14ac:dyDescent="0.35">
      <c r="A31" s="34" t="s">
        <v>44</v>
      </c>
      <c r="B31" s="34" t="s">
        <v>210</v>
      </c>
      <c r="C31" s="34" t="s">
        <v>2012</v>
      </c>
      <c r="D31" s="34" t="s">
        <v>2851</v>
      </c>
      <c r="E31" s="34" t="s">
        <v>2850</v>
      </c>
      <c r="F31" s="34" t="s">
        <v>2005</v>
      </c>
      <c r="G31" s="34" t="s">
        <v>2324</v>
      </c>
      <c r="H31" s="34">
        <v>130491</v>
      </c>
      <c r="I31" s="34" t="s">
        <v>2850</v>
      </c>
      <c r="J31" s="34">
        <v>4</v>
      </c>
      <c r="K31" s="34">
        <v>0</v>
      </c>
      <c r="L31" s="34">
        <v>0</v>
      </c>
      <c r="O31" s="34" t="s">
        <v>211</v>
      </c>
      <c r="P31" s="34">
        <v>816</v>
      </c>
      <c r="U31" s="34" t="s">
        <v>2323</v>
      </c>
    </row>
    <row r="32" spans="1:22" x14ac:dyDescent="0.35">
      <c r="A32" s="34" t="s">
        <v>44</v>
      </c>
      <c r="B32" s="34" t="s">
        <v>210</v>
      </c>
      <c r="C32" s="34" t="s">
        <v>2012</v>
      </c>
      <c r="E32" s="34" t="s">
        <v>2849</v>
      </c>
      <c r="F32" s="34" t="s">
        <v>2005</v>
      </c>
      <c r="G32" s="34" t="s">
        <v>2324</v>
      </c>
      <c r="I32" s="34" t="s">
        <v>2849</v>
      </c>
      <c r="J32" s="34">
        <v>4</v>
      </c>
      <c r="K32" s="34">
        <v>0</v>
      </c>
      <c r="L32" s="34">
        <v>0</v>
      </c>
      <c r="O32" s="34" t="s">
        <v>211</v>
      </c>
      <c r="P32" s="34">
        <v>817</v>
      </c>
      <c r="U32" s="34" t="s">
        <v>2323</v>
      </c>
    </row>
    <row r="33" spans="1:22" x14ac:dyDescent="0.35">
      <c r="A33" s="34" t="s">
        <v>44</v>
      </c>
      <c r="B33" s="34" t="s">
        <v>212</v>
      </c>
      <c r="C33" s="34" t="s">
        <v>2012</v>
      </c>
      <c r="D33" s="34" t="s">
        <v>2848</v>
      </c>
      <c r="E33" s="34" t="s">
        <v>493</v>
      </c>
      <c r="F33" s="34" t="s">
        <v>2005</v>
      </c>
      <c r="G33" s="34" t="s">
        <v>2324</v>
      </c>
      <c r="H33" s="34">
        <v>130493</v>
      </c>
      <c r="I33" s="34" t="s">
        <v>493</v>
      </c>
      <c r="J33" s="34">
        <v>4</v>
      </c>
      <c r="K33" s="34">
        <v>0</v>
      </c>
      <c r="L33" s="34">
        <v>0</v>
      </c>
      <c r="O33" s="34" t="s">
        <v>211</v>
      </c>
      <c r="P33" s="34">
        <v>815</v>
      </c>
      <c r="U33" s="34" t="s">
        <v>2323</v>
      </c>
    </row>
    <row r="34" spans="1:22" x14ac:dyDescent="0.35">
      <c r="A34" s="34" t="s">
        <v>44</v>
      </c>
      <c r="B34" s="34" t="s">
        <v>214</v>
      </c>
      <c r="C34" s="34" t="s">
        <v>2007</v>
      </c>
      <c r="D34" s="34" t="s">
        <v>2847</v>
      </c>
      <c r="E34" s="34" t="s">
        <v>2846</v>
      </c>
      <c r="F34" s="34" t="s">
        <v>2005</v>
      </c>
      <c r="G34" s="34" t="s">
        <v>2324</v>
      </c>
      <c r="H34" s="34">
        <v>130490</v>
      </c>
      <c r="I34" s="34" t="s">
        <v>2846</v>
      </c>
      <c r="J34" s="34">
        <v>4</v>
      </c>
      <c r="K34" s="34">
        <v>0</v>
      </c>
      <c r="L34" s="34">
        <v>0</v>
      </c>
      <c r="O34" s="34" t="s">
        <v>211</v>
      </c>
      <c r="P34" s="34">
        <v>543</v>
      </c>
      <c r="U34" s="34" t="s">
        <v>2323</v>
      </c>
    </row>
    <row r="35" spans="1:22" x14ac:dyDescent="0.35">
      <c r="A35" s="34" t="s">
        <v>44</v>
      </c>
      <c r="B35" s="34" t="s">
        <v>214</v>
      </c>
      <c r="C35" s="34" t="s">
        <v>2007</v>
      </c>
      <c r="E35" s="34" t="s">
        <v>2845</v>
      </c>
      <c r="F35" s="34" t="s">
        <v>2005</v>
      </c>
      <c r="G35" s="34" t="s">
        <v>2324</v>
      </c>
      <c r="I35" s="34" t="s">
        <v>2845</v>
      </c>
      <c r="J35" s="34">
        <v>4</v>
      </c>
      <c r="K35" s="34">
        <v>0</v>
      </c>
      <c r="L35" s="34">
        <v>0</v>
      </c>
      <c r="O35" s="34" t="s">
        <v>211</v>
      </c>
      <c r="P35" s="34">
        <v>544</v>
      </c>
      <c r="U35" s="34" t="s">
        <v>2323</v>
      </c>
    </row>
    <row r="36" spans="1:22" x14ac:dyDescent="0.35">
      <c r="A36" s="34" t="s">
        <v>44</v>
      </c>
      <c r="B36" s="34" t="s">
        <v>215</v>
      </c>
      <c r="C36" s="34" t="s">
        <v>2007</v>
      </c>
      <c r="D36" s="34" t="s">
        <v>2844</v>
      </c>
      <c r="E36" s="34" t="s">
        <v>495</v>
      </c>
      <c r="F36" s="34" t="s">
        <v>2005</v>
      </c>
      <c r="G36" s="34" t="s">
        <v>2324</v>
      </c>
      <c r="H36" s="34">
        <v>130492</v>
      </c>
      <c r="I36" s="34" t="s">
        <v>495</v>
      </c>
      <c r="J36" s="34">
        <v>4</v>
      </c>
      <c r="K36" s="34">
        <v>0</v>
      </c>
      <c r="L36" s="34">
        <v>0</v>
      </c>
      <c r="O36" s="34" t="s">
        <v>211</v>
      </c>
      <c r="P36" s="34">
        <v>542</v>
      </c>
      <c r="U36" s="34" t="s">
        <v>2323</v>
      </c>
    </row>
    <row r="37" spans="1:22" x14ac:dyDescent="0.35">
      <c r="A37" s="34" t="s">
        <v>91</v>
      </c>
      <c r="B37" s="34" t="s">
        <v>210</v>
      </c>
      <c r="C37" s="34" t="s">
        <v>2012</v>
      </c>
      <c r="D37" s="34" t="s">
        <v>2843</v>
      </c>
      <c r="E37" s="34" t="s">
        <v>2842</v>
      </c>
      <c r="F37" s="34" t="s">
        <v>2098</v>
      </c>
      <c r="G37" s="34" t="s">
        <v>2018</v>
      </c>
      <c r="H37" s="34">
        <v>143038</v>
      </c>
      <c r="I37" s="34" t="s">
        <v>2842</v>
      </c>
      <c r="J37" s="34">
        <v>4</v>
      </c>
      <c r="K37" s="34">
        <v>0</v>
      </c>
      <c r="L37" s="34">
        <v>0</v>
      </c>
      <c r="N37" s="34" t="s">
        <v>2096</v>
      </c>
      <c r="O37" s="34" t="s">
        <v>211</v>
      </c>
      <c r="P37" s="34">
        <v>1828</v>
      </c>
      <c r="V37" s="34" t="s">
        <v>1690</v>
      </c>
    </row>
    <row r="38" spans="1:22" x14ac:dyDescent="0.35">
      <c r="A38" s="34" t="s">
        <v>91</v>
      </c>
      <c r="B38" s="34" t="s">
        <v>212</v>
      </c>
      <c r="C38" s="34" t="s">
        <v>2012</v>
      </c>
      <c r="D38" s="34" t="s">
        <v>2841</v>
      </c>
      <c r="E38" s="34" t="s">
        <v>427</v>
      </c>
      <c r="F38" s="34" t="s">
        <v>2098</v>
      </c>
      <c r="G38" s="34" t="s">
        <v>2018</v>
      </c>
      <c r="H38" s="34">
        <v>143037</v>
      </c>
      <c r="I38" s="34" t="s">
        <v>427</v>
      </c>
      <c r="J38" s="34">
        <v>4</v>
      </c>
      <c r="K38" s="34">
        <v>0</v>
      </c>
      <c r="L38" s="34">
        <v>0</v>
      </c>
      <c r="N38" s="34" t="s">
        <v>2096</v>
      </c>
      <c r="O38" s="34" t="s">
        <v>211</v>
      </c>
      <c r="P38" s="34">
        <v>1827</v>
      </c>
      <c r="V38" s="34" t="s">
        <v>1691</v>
      </c>
    </row>
    <row r="39" spans="1:22" x14ac:dyDescent="0.35">
      <c r="A39" s="34" t="s">
        <v>91</v>
      </c>
      <c r="B39" s="34" t="s">
        <v>220</v>
      </c>
      <c r="C39" s="34" t="s">
        <v>2012</v>
      </c>
      <c r="D39" s="34" t="s">
        <v>2840</v>
      </c>
      <c r="E39" s="34" t="s">
        <v>2839</v>
      </c>
      <c r="F39" s="34" t="s">
        <v>2098</v>
      </c>
      <c r="G39" s="34" t="s">
        <v>2018</v>
      </c>
      <c r="H39" s="34">
        <v>143035</v>
      </c>
      <c r="I39" s="34" t="s">
        <v>2839</v>
      </c>
      <c r="J39" s="34">
        <v>4</v>
      </c>
      <c r="K39" s="34">
        <v>0</v>
      </c>
      <c r="L39" s="34">
        <v>0</v>
      </c>
      <c r="N39" s="34" t="s">
        <v>2096</v>
      </c>
      <c r="O39" s="34" t="s">
        <v>211</v>
      </c>
      <c r="P39" s="34">
        <v>1829</v>
      </c>
      <c r="V39" s="34" t="s">
        <v>2838</v>
      </c>
    </row>
    <row r="40" spans="1:22" x14ac:dyDescent="0.35">
      <c r="A40" s="34" t="s">
        <v>91</v>
      </c>
      <c r="B40" s="34" t="s">
        <v>214</v>
      </c>
      <c r="C40" s="34" t="s">
        <v>2007</v>
      </c>
      <c r="D40" s="34" t="s">
        <v>2837</v>
      </c>
      <c r="E40" s="34" t="s">
        <v>2836</v>
      </c>
      <c r="F40" s="34" t="s">
        <v>2098</v>
      </c>
      <c r="G40" s="34" t="s">
        <v>2018</v>
      </c>
      <c r="H40" s="34">
        <v>143033</v>
      </c>
      <c r="I40" s="34" t="s">
        <v>2836</v>
      </c>
      <c r="J40" s="34">
        <v>4</v>
      </c>
      <c r="K40" s="34">
        <v>0</v>
      </c>
      <c r="L40" s="34">
        <v>0</v>
      </c>
      <c r="N40" s="34" t="s">
        <v>2096</v>
      </c>
      <c r="O40" s="34" t="s">
        <v>211</v>
      </c>
      <c r="P40" s="34">
        <v>1825</v>
      </c>
      <c r="V40" s="34" t="s">
        <v>1692</v>
      </c>
    </row>
    <row r="41" spans="1:22" x14ac:dyDescent="0.35">
      <c r="A41" s="34" t="s">
        <v>91</v>
      </c>
      <c r="B41" s="34" t="s">
        <v>215</v>
      </c>
      <c r="C41" s="34" t="s">
        <v>2007</v>
      </c>
      <c r="D41" s="34" t="s">
        <v>2835</v>
      </c>
      <c r="E41" s="34" t="s">
        <v>430</v>
      </c>
      <c r="F41" s="34" t="s">
        <v>2098</v>
      </c>
      <c r="G41" s="34" t="s">
        <v>2018</v>
      </c>
      <c r="H41" s="34">
        <v>143036</v>
      </c>
      <c r="I41" s="34" t="s">
        <v>430</v>
      </c>
      <c r="J41" s="34">
        <v>4</v>
      </c>
      <c r="K41" s="34">
        <v>0</v>
      </c>
      <c r="L41" s="34">
        <v>0</v>
      </c>
      <c r="N41" s="34" t="s">
        <v>2096</v>
      </c>
      <c r="O41" s="34" t="s">
        <v>211</v>
      </c>
      <c r="P41" s="34">
        <v>1824</v>
      </c>
      <c r="V41" s="34" t="s">
        <v>1694</v>
      </c>
    </row>
    <row r="42" spans="1:22" x14ac:dyDescent="0.35">
      <c r="A42" s="34" t="s">
        <v>91</v>
      </c>
      <c r="B42" s="34" t="s">
        <v>221</v>
      </c>
      <c r="C42" s="34" t="s">
        <v>2007</v>
      </c>
      <c r="D42" s="34" t="s">
        <v>2834</v>
      </c>
      <c r="E42" s="34" t="s">
        <v>2833</v>
      </c>
      <c r="F42" s="34" t="s">
        <v>2098</v>
      </c>
      <c r="G42" s="34" t="s">
        <v>2018</v>
      </c>
      <c r="H42" s="34">
        <v>143034</v>
      </c>
      <c r="I42" s="34" t="s">
        <v>2833</v>
      </c>
      <c r="J42" s="34">
        <v>4</v>
      </c>
      <c r="K42" s="34">
        <v>0</v>
      </c>
      <c r="L42" s="34">
        <v>0</v>
      </c>
      <c r="N42" s="34" t="s">
        <v>2096</v>
      </c>
      <c r="O42" s="34" t="s">
        <v>211</v>
      </c>
      <c r="P42" s="34">
        <v>1826</v>
      </c>
      <c r="V42" s="34" t="s">
        <v>1693</v>
      </c>
    </row>
    <row r="43" spans="1:22" x14ac:dyDescent="0.35">
      <c r="A43" s="34" t="s">
        <v>6</v>
      </c>
      <c r="B43" s="34" t="s">
        <v>210</v>
      </c>
      <c r="C43" s="34" t="s">
        <v>2012</v>
      </c>
      <c r="D43" s="34" t="s">
        <v>2832</v>
      </c>
      <c r="E43" s="34" t="s">
        <v>1834</v>
      </c>
      <c r="F43" s="34" t="s">
        <v>2005</v>
      </c>
      <c r="G43" s="34" t="s">
        <v>2004</v>
      </c>
      <c r="H43" s="34">
        <v>119249</v>
      </c>
      <c r="I43" s="34" t="s">
        <v>1834</v>
      </c>
      <c r="J43" s="34">
        <v>3</v>
      </c>
      <c r="K43" s="34">
        <v>0</v>
      </c>
      <c r="L43" s="34">
        <v>1</v>
      </c>
      <c r="O43" s="34" t="s">
        <v>211</v>
      </c>
      <c r="P43" s="34">
        <v>777</v>
      </c>
      <c r="U43" s="34" t="s">
        <v>2003</v>
      </c>
    </row>
    <row r="44" spans="1:22" x14ac:dyDescent="0.35">
      <c r="A44" s="34" t="s">
        <v>6</v>
      </c>
      <c r="B44" s="34" t="s">
        <v>210</v>
      </c>
      <c r="C44" s="34" t="s">
        <v>2012</v>
      </c>
      <c r="E44" s="34" t="s">
        <v>2831</v>
      </c>
      <c r="F44" s="34" t="s">
        <v>2005</v>
      </c>
      <c r="G44" s="34" t="s">
        <v>2004</v>
      </c>
      <c r="I44" s="34" t="s">
        <v>2831</v>
      </c>
      <c r="J44" s="34">
        <v>3</v>
      </c>
      <c r="K44" s="34">
        <v>0</v>
      </c>
      <c r="L44" s="34">
        <v>1</v>
      </c>
      <c r="O44" s="34" t="s">
        <v>211</v>
      </c>
      <c r="P44" s="34">
        <v>778</v>
      </c>
      <c r="U44" s="34" t="s">
        <v>2003</v>
      </c>
    </row>
    <row r="45" spans="1:22" x14ac:dyDescent="0.35">
      <c r="A45" s="34" t="s">
        <v>6</v>
      </c>
      <c r="B45" s="34" t="s">
        <v>212</v>
      </c>
      <c r="C45" s="34" t="s">
        <v>2012</v>
      </c>
      <c r="D45" s="34" t="s">
        <v>2830</v>
      </c>
      <c r="E45" s="34" t="s">
        <v>594</v>
      </c>
      <c r="F45" s="34" t="s">
        <v>2005</v>
      </c>
      <c r="G45" s="34" t="s">
        <v>2004</v>
      </c>
      <c r="H45" s="34">
        <v>119250</v>
      </c>
      <c r="I45" s="34" t="s">
        <v>594</v>
      </c>
      <c r="J45" s="34">
        <v>3</v>
      </c>
      <c r="K45" s="34">
        <v>0</v>
      </c>
      <c r="L45" s="34">
        <v>1</v>
      </c>
      <c r="O45" s="34" t="s">
        <v>211</v>
      </c>
      <c r="P45" s="34">
        <v>776</v>
      </c>
      <c r="U45" s="34" t="s">
        <v>2003</v>
      </c>
    </row>
    <row r="46" spans="1:22" x14ac:dyDescent="0.35">
      <c r="A46" s="34" t="s">
        <v>6</v>
      </c>
      <c r="B46" s="34" t="s">
        <v>224</v>
      </c>
      <c r="C46" s="34" t="s">
        <v>2337</v>
      </c>
      <c r="D46" s="34" t="s">
        <v>2829</v>
      </c>
      <c r="E46" s="34" t="s">
        <v>2828</v>
      </c>
      <c r="F46" s="34" t="s">
        <v>2005</v>
      </c>
      <c r="G46" s="34" t="s">
        <v>2004</v>
      </c>
      <c r="H46" s="34">
        <v>105871</v>
      </c>
      <c r="I46" s="34" t="s">
        <v>2827</v>
      </c>
      <c r="J46" s="34">
        <v>3</v>
      </c>
      <c r="K46" s="34">
        <v>0</v>
      </c>
      <c r="L46" s="34">
        <v>1</v>
      </c>
      <c r="O46" s="34" t="s">
        <v>211</v>
      </c>
      <c r="P46" s="34">
        <v>144</v>
      </c>
      <c r="U46" s="34" t="s">
        <v>2003</v>
      </c>
    </row>
    <row r="47" spans="1:22" x14ac:dyDescent="0.35">
      <c r="A47" s="34" t="s">
        <v>6</v>
      </c>
      <c r="B47" s="34" t="s">
        <v>226</v>
      </c>
      <c r="C47" s="34" t="s">
        <v>2337</v>
      </c>
      <c r="D47" s="34" t="s">
        <v>2826</v>
      </c>
      <c r="E47" s="34" t="s">
        <v>2825</v>
      </c>
      <c r="F47" s="34" t="s">
        <v>2005</v>
      </c>
      <c r="G47" s="34" t="s">
        <v>2004</v>
      </c>
      <c r="H47" s="34">
        <v>105872</v>
      </c>
      <c r="I47" s="34" t="s">
        <v>2824</v>
      </c>
      <c r="J47" s="34">
        <v>3</v>
      </c>
      <c r="K47" s="34">
        <v>0</v>
      </c>
      <c r="L47" s="34">
        <v>1</v>
      </c>
      <c r="O47" s="34" t="s">
        <v>211</v>
      </c>
      <c r="P47" s="34">
        <v>143</v>
      </c>
      <c r="U47" s="34" t="s">
        <v>2003</v>
      </c>
    </row>
    <row r="48" spans="1:22" x14ac:dyDescent="0.35">
      <c r="A48" s="34" t="s">
        <v>6</v>
      </c>
      <c r="B48" s="34" t="s">
        <v>214</v>
      </c>
      <c r="C48" s="34" t="s">
        <v>2007</v>
      </c>
      <c r="D48" s="34" t="s">
        <v>2823</v>
      </c>
      <c r="E48" s="34" t="s">
        <v>2822</v>
      </c>
      <c r="F48" s="34" t="s">
        <v>2005</v>
      </c>
      <c r="G48" s="34" t="s">
        <v>2004</v>
      </c>
      <c r="H48" s="34">
        <v>101636</v>
      </c>
      <c r="I48" s="34" t="s">
        <v>2821</v>
      </c>
      <c r="J48" s="34">
        <v>3</v>
      </c>
      <c r="K48" s="34">
        <v>0</v>
      </c>
      <c r="L48" s="34">
        <v>1</v>
      </c>
      <c r="O48" s="34" t="s">
        <v>211</v>
      </c>
      <c r="P48" s="34">
        <v>16</v>
      </c>
      <c r="U48" s="34" t="s">
        <v>2003</v>
      </c>
    </row>
    <row r="49" spans="1:22" x14ac:dyDescent="0.35">
      <c r="A49" s="34" t="s">
        <v>6</v>
      </c>
      <c r="B49" s="34" t="s">
        <v>215</v>
      </c>
      <c r="C49" s="34" t="s">
        <v>2007</v>
      </c>
      <c r="D49" s="34" t="s">
        <v>2820</v>
      </c>
      <c r="E49" s="34" t="s">
        <v>596</v>
      </c>
      <c r="F49" s="34" t="s">
        <v>2005</v>
      </c>
      <c r="G49" s="34" t="s">
        <v>2004</v>
      </c>
      <c r="H49" s="34">
        <v>101635</v>
      </c>
      <c r="I49" s="34" t="s">
        <v>2819</v>
      </c>
      <c r="J49" s="34">
        <v>3</v>
      </c>
      <c r="K49" s="34">
        <v>0</v>
      </c>
      <c r="L49" s="34">
        <v>1</v>
      </c>
      <c r="O49" s="34" t="s">
        <v>211</v>
      </c>
      <c r="P49" s="34">
        <v>15</v>
      </c>
      <c r="U49" s="34" t="s">
        <v>2003</v>
      </c>
    </row>
    <row r="50" spans="1:22" x14ac:dyDescent="0.35">
      <c r="A50" s="34" t="s">
        <v>0</v>
      </c>
      <c r="B50" s="34" t="s">
        <v>210</v>
      </c>
      <c r="C50" s="34" t="s">
        <v>2012</v>
      </c>
      <c r="D50" s="34" t="s">
        <v>2818</v>
      </c>
      <c r="E50" s="34" t="s">
        <v>1824</v>
      </c>
      <c r="F50" s="34" t="s">
        <v>2005</v>
      </c>
      <c r="G50" s="34" t="s">
        <v>2004</v>
      </c>
      <c r="H50" s="34">
        <v>119241</v>
      </c>
      <c r="I50" s="34" t="s">
        <v>1824</v>
      </c>
      <c r="J50" s="34">
        <v>3</v>
      </c>
      <c r="K50" s="34">
        <v>0</v>
      </c>
      <c r="L50" s="34">
        <v>0</v>
      </c>
      <c r="O50" s="34" t="s">
        <v>211</v>
      </c>
      <c r="P50" s="34">
        <v>740</v>
      </c>
      <c r="U50" s="34" t="s">
        <v>2003</v>
      </c>
    </row>
    <row r="51" spans="1:22" x14ac:dyDescent="0.35">
      <c r="A51" s="34" t="s">
        <v>0</v>
      </c>
      <c r="B51" s="34" t="s">
        <v>210</v>
      </c>
      <c r="C51" s="34" t="s">
        <v>2012</v>
      </c>
      <c r="E51" s="34" t="s">
        <v>2817</v>
      </c>
      <c r="F51" s="34" t="s">
        <v>2005</v>
      </c>
      <c r="G51" s="34" t="s">
        <v>2004</v>
      </c>
      <c r="I51" s="34" t="s">
        <v>2817</v>
      </c>
      <c r="J51" s="34">
        <v>3</v>
      </c>
      <c r="K51" s="34">
        <v>0</v>
      </c>
      <c r="L51" s="34">
        <v>0</v>
      </c>
      <c r="O51" s="34" t="s">
        <v>211</v>
      </c>
      <c r="P51" s="34">
        <v>741</v>
      </c>
      <c r="U51" s="34" t="s">
        <v>2003</v>
      </c>
    </row>
    <row r="52" spans="1:22" x14ac:dyDescent="0.35">
      <c r="A52" s="34" t="s">
        <v>0</v>
      </c>
      <c r="B52" s="34" t="s">
        <v>212</v>
      </c>
      <c r="C52" s="34" t="s">
        <v>2012</v>
      </c>
      <c r="D52" s="34" t="s">
        <v>2816</v>
      </c>
      <c r="E52" s="34" t="s">
        <v>590</v>
      </c>
      <c r="F52" s="34" t="s">
        <v>2005</v>
      </c>
      <c r="G52" s="34" t="s">
        <v>2004</v>
      </c>
      <c r="H52" s="34">
        <v>119242</v>
      </c>
      <c r="I52" s="34" t="s">
        <v>590</v>
      </c>
      <c r="J52" s="34">
        <v>3</v>
      </c>
      <c r="K52" s="34">
        <v>0</v>
      </c>
      <c r="L52" s="34">
        <v>0</v>
      </c>
      <c r="O52" s="34" t="s">
        <v>211</v>
      </c>
      <c r="P52" s="34">
        <v>739</v>
      </c>
      <c r="U52" s="34" t="s">
        <v>2003</v>
      </c>
    </row>
    <row r="53" spans="1:22" x14ac:dyDescent="0.35">
      <c r="A53" s="34" t="s">
        <v>0</v>
      </c>
      <c r="B53" s="34" t="s">
        <v>214</v>
      </c>
      <c r="C53" s="34" t="s">
        <v>2007</v>
      </c>
      <c r="D53" s="34" t="s">
        <v>2815</v>
      </c>
      <c r="E53" s="34" t="s">
        <v>2814</v>
      </c>
      <c r="F53" s="34" t="s">
        <v>2005</v>
      </c>
      <c r="G53" s="34" t="s">
        <v>2004</v>
      </c>
      <c r="H53" s="34">
        <v>104773</v>
      </c>
      <c r="I53" s="34" t="s">
        <v>2814</v>
      </c>
      <c r="J53" s="34">
        <v>3</v>
      </c>
      <c r="K53" s="34">
        <v>0</v>
      </c>
      <c r="L53" s="34">
        <v>0</v>
      </c>
      <c r="O53" s="34" t="s">
        <v>211</v>
      </c>
      <c r="P53" s="34">
        <v>111</v>
      </c>
      <c r="U53" s="34" t="s">
        <v>2003</v>
      </c>
    </row>
    <row r="54" spans="1:22" x14ac:dyDescent="0.35">
      <c r="A54" s="34" t="s">
        <v>0</v>
      </c>
      <c r="B54" s="34" t="s">
        <v>214</v>
      </c>
      <c r="C54" s="34" t="s">
        <v>2007</v>
      </c>
      <c r="F54" s="34" t="s">
        <v>2005</v>
      </c>
      <c r="I54" s="34" t="s">
        <v>2813</v>
      </c>
      <c r="J54" s="34">
        <v>3</v>
      </c>
      <c r="K54" s="34">
        <v>0</v>
      </c>
      <c r="L54" s="34">
        <v>0</v>
      </c>
      <c r="O54" s="34" t="s">
        <v>211</v>
      </c>
      <c r="P54" s="34">
        <v>380</v>
      </c>
      <c r="U54" s="34" t="s">
        <v>2003</v>
      </c>
    </row>
    <row r="55" spans="1:22" x14ac:dyDescent="0.35">
      <c r="A55" s="34" t="s">
        <v>0</v>
      </c>
      <c r="B55" s="34" t="s">
        <v>215</v>
      </c>
      <c r="C55" s="34" t="s">
        <v>2007</v>
      </c>
      <c r="D55" s="34" t="s">
        <v>2812</v>
      </c>
      <c r="E55" s="34" t="s">
        <v>592</v>
      </c>
      <c r="F55" s="34" t="s">
        <v>2005</v>
      </c>
      <c r="G55" s="34" t="s">
        <v>2004</v>
      </c>
      <c r="H55" s="34">
        <v>104772</v>
      </c>
      <c r="I55" s="34" t="s">
        <v>592</v>
      </c>
      <c r="J55" s="34">
        <v>3</v>
      </c>
      <c r="K55" s="34">
        <v>0</v>
      </c>
      <c r="L55" s="34">
        <v>0</v>
      </c>
      <c r="O55" s="34" t="s">
        <v>211</v>
      </c>
      <c r="P55" s="34">
        <v>110</v>
      </c>
      <c r="U55" s="34" t="s">
        <v>2003</v>
      </c>
    </row>
    <row r="56" spans="1:22" x14ac:dyDescent="0.35">
      <c r="A56" s="34" t="s">
        <v>6</v>
      </c>
      <c r="B56" s="34" t="s">
        <v>214</v>
      </c>
      <c r="C56" s="34" t="s">
        <v>2007</v>
      </c>
      <c r="E56" s="34" t="s">
        <v>2811</v>
      </c>
      <c r="F56" s="34" t="s">
        <v>2005</v>
      </c>
      <c r="I56" s="34" t="s">
        <v>2811</v>
      </c>
      <c r="J56" s="34">
        <v>3</v>
      </c>
      <c r="K56" s="34">
        <v>0</v>
      </c>
      <c r="L56" s="34">
        <v>1</v>
      </c>
      <c r="O56" s="34" t="s">
        <v>211</v>
      </c>
      <c r="P56" s="34">
        <v>384</v>
      </c>
      <c r="U56" s="34" t="s">
        <v>2003</v>
      </c>
    </row>
    <row r="57" spans="1:22" x14ac:dyDescent="0.35">
      <c r="A57" s="34" t="s">
        <v>47</v>
      </c>
      <c r="B57" s="34" t="s">
        <v>218</v>
      </c>
      <c r="C57" s="34" t="s">
        <v>2012</v>
      </c>
      <c r="D57" s="34" t="s">
        <v>2810</v>
      </c>
      <c r="E57" s="34" t="s">
        <v>2809</v>
      </c>
      <c r="F57" s="34" t="s">
        <v>2005</v>
      </c>
      <c r="G57" s="34" t="s">
        <v>2018</v>
      </c>
      <c r="H57" s="34">
        <v>133922</v>
      </c>
      <c r="I57" s="34" t="s">
        <v>2809</v>
      </c>
      <c r="J57" s="34">
        <v>4</v>
      </c>
      <c r="K57" s="34">
        <v>0</v>
      </c>
      <c r="L57" s="34">
        <v>0</v>
      </c>
      <c r="M57" s="34">
        <v>10.126799999999999</v>
      </c>
      <c r="N57" s="34" t="s">
        <v>2030</v>
      </c>
      <c r="O57" s="34" t="s">
        <v>211</v>
      </c>
      <c r="P57" s="34">
        <v>828</v>
      </c>
      <c r="U57" s="34" t="s">
        <v>2016</v>
      </c>
    </row>
    <row r="58" spans="1:22" x14ac:dyDescent="0.35">
      <c r="A58" s="34" t="s">
        <v>47</v>
      </c>
      <c r="B58" s="34" t="s">
        <v>212</v>
      </c>
      <c r="C58" s="34" t="s">
        <v>2012</v>
      </c>
      <c r="D58" s="34" t="s">
        <v>2808</v>
      </c>
      <c r="E58" s="34" t="s">
        <v>518</v>
      </c>
      <c r="F58" s="34" t="s">
        <v>2005</v>
      </c>
      <c r="G58" s="34" t="s">
        <v>2018</v>
      </c>
      <c r="H58" s="34">
        <v>133925</v>
      </c>
      <c r="I58" s="34" t="s">
        <v>518</v>
      </c>
      <c r="J58" s="34">
        <v>4</v>
      </c>
      <c r="K58" s="34">
        <v>0</v>
      </c>
      <c r="L58" s="34">
        <v>0</v>
      </c>
      <c r="O58" s="34" t="s">
        <v>211</v>
      </c>
      <c r="P58" s="34">
        <v>827</v>
      </c>
      <c r="U58" s="34" t="s">
        <v>2016</v>
      </c>
      <c r="V58" s="34" t="s">
        <v>1400</v>
      </c>
    </row>
    <row r="59" spans="1:22" x14ac:dyDescent="0.35">
      <c r="A59" s="34" t="s">
        <v>47</v>
      </c>
      <c r="B59" s="34" t="s">
        <v>216</v>
      </c>
      <c r="C59" s="34" t="s">
        <v>2012</v>
      </c>
      <c r="D59" s="34" t="s">
        <v>2807</v>
      </c>
      <c r="E59" s="34" t="s">
        <v>2806</v>
      </c>
      <c r="F59" s="34" t="s">
        <v>2005</v>
      </c>
      <c r="G59" s="34" t="s">
        <v>2018</v>
      </c>
      <c r="H59" s="34">
        <v>133928</v>
      </c>
      <c r="I59" s="34" t="s">
        <v>2806</v>
      </c>
      <c r="J59" s="34">
        <v>4</v>
      </c>
      <c r="K59" s="34">
        <v>0</v>
      </c>
      <c r="L59" s="34">
        <v>0</v>
      </c>
      <c r="O59" s="34" t="s">
        <v>211</v>
      </c>
      <c r="P59" s="34">
        <v>831</v>
      </c>
      <c r="U59" s="34" t="s">
        <v>2016</v>
      </c>
      <c r="V59" s="34" t="s">
        <v>1401</v>
      </c>
    </row>
    <row r="60" spans="1:22" x14ac:dyDescent="0.35">
      <c r="A60" s="34" t="s">
        <v>47</v>
      </c>
      <c r="B60" s="34" t="s">
        <v>216</v>
      </c>
      <c r="C60" s="34" t="s">
        <v>2012</v>
      </c>
      <c r="E60" s="34" t="s">
        <v>2805</v>
      </c>
      <c r="F60" s="34" t="s">
        <v>2005</v>
      </c>
      <c r="G60" s="34" t="s">
        <v>2018</v>
      </c>
      <c r="I60" s="34" t="s">
        <v>2805</v>
      </c>
      <c r="J60" s="34">
        <v>4</v>
      </c>
      <c r="K60" s="34">
        <v>0</v>
      </c>
      <c r="L60" s="34">
        <v>0</v>
      </c>
      <c r="O60" s="34" t="s">
        <v>211</v>
      </c>
      <c r="P60" s="34">
        <v>832</v>
      </c>
      <c r="U60" s="34" t="s">
        <v>2016</v>
      </c>
    </row>
    <row r="61" spans="1:22" x14ac:dyDescent="0.35">
      <c r="A61" s="34" t="s">
        <v>47</v>
      </c>
      <c r="B61" s="34" t="s">
        <v>220</v>
      </c>
      <c r="C61" s="34" t="s">
        <v>2012</v>
      </c>
      <c r="D61" s="34" t="s">
        <v>2804</v>
      </c>
      <c r="E61" s="34" t="s">
        <v>2803</v>
      </c>
      <c r="F61" s="34" t="s">
        <v>2005</v>
      </c>
      <c r="G61" s="34" t="s">
        <v>2018</v>
      </c>
      <c r="H61" s="34">
        <v>133924</v>
      </c>
      <c r="I61" s="34" t="s">
        <v>2803</v>
      </c>
      <c r="J61" s="34">
        <v>4</v>
      </c>
      <c r="K61" s="34">
        <v>0</v>
      </c>
      <c r="L61" s="34">
        <v>0</v>
      </c>
      <c r="O61" s="34" t="s">
        <v>211</v>
      </c>
      <c r="P61" s="34">
        <v>833</v>
      </c>
      <c r="U61" s="34" t="s">
        <v>2016</v>
      </c>
      <c r="V61" s="34" t="s">
        <v>1403</v>
      </c>
    </row>
    <row r="62" spans="1:22" x14ac:dyDescent="0.35">
      <c r="A62" s="34" t="s">
        <v>47</v>
      </c>
      <c r="B62" s="34" t="s">
        <v>220</v>
      </c>
      <c r="C62" s="34" t="s">
        <v>2012</v>
      </c>
      <c r="E62" s="34" t="s">
        <v>2802</v>
      </c>
      <c r="F62" s="34" t="s">
        <v>2005</v>
      </c>
      <c r="G62" s="34" t="s">
        <v>2018</v>
      </c>
      <c r="I62" s="34" t="s">
        <v>2802</v>
      </c>
      <c r="J62" s="34">
        <v>4</v>
      </c>
      <c r="K62" s="34">
        <v>0</v>
      </c>
      <c r="L62" s="34">
        <v>0</v>
      </c>
      <c r="O62" s="34" t="s">
        <v>211</v>
      </c>
      <c r="P62" s="34">
        <v>834</v>
      </c>
      <c r="U62" s="34" t="s">
        <v>2016</v>
      </c>
    </row>
    <row r="63" spans="1:22" x14ac:dyDescent="0.35">
      <c r="A63" s="34" t="s">
        <v>47</v>
      </c>
      <c r="B63" s="34" t="s">
        <v>222</v>
      </c>
      <c r="C63" s="34" t="s">
        <v>2012</v>
      </c>
      <c r="D63" s="34" t="s">
        <v>2801</v>
      </c>
      <c r="E63" s="34" t="s">
        <v>2800</v>
      </c>
      <c r="F63" s="34" t="s">
        <v>2005</v>
      </c>
      <c r="G63" s="34" t="s">
        <v>2018</v>
      </c>
      <c r="H63" s="34">
        <v>133923</v>
      </c>
      <c r="I63" s="34" t="s">
        <v>2800</v>
      </c>
      <c r="J63" s="34">
        <v>4</v>
      </c>
      <c r="K63" s="34">
        <v>0</v>
      </c>
      <c r="L63" s="34">
        <v>0</v>
      </c>
      <c r="M63" s="34">
        <v>10.126899999999999</v>
      </c>
      <c r="N63" s="34" t="s">
        <v>2020</v>
      </c>
      <c r="O63" s="34" t="s">
        <v>211</v>
      </c>
      <c r="P63" s="34">
        <v>829</v>
      </c>
      <c r="U63" s="34" t="s">
        <v>2016</v>
      </c>
    </row>
    <row r="64" spans="1:22" x14ac:dyDescent="0.35">
      <c r="A64" s="34" t="s">
        <v>23</v>
      </c>
      <c r="B64" s="34" t="s">
        <v>210</v>
      </c>
      <c r="C64" s="34" t="s">
        <v>2012</v>
      </c>
      <c r="D64" s="34" t="s">
        <v>2799</v>
      </c>
      <c r="E64" s="34" t="s">
        <v>1874</v>
      </c>
      <c r="F64" s="34" t="s">
        <v>2005</v>
      </c>
      <c r="G64" s="34" t="s">
        <v>2324</v>
      </c>
      <c r="H64" s="34">
        <v>119272</v>
      </c>
      <c r="I64" s="34" t="s">
        <v>1874</v>
      </c>
      <c r="J64" s="34">
        <v>4</v>
      </c>
      <c r="K64" s="34">
        <v>0</v>
      </c>
      <c r="L64" s="34">
        <v>0</v>
      </c>
      <c r="O64" s="34" t="s">
        <v>211</v>
      </c>
      <c r="P64" s="34">
        <v>734</v>
      </c>
      <c r="U64" s="34" t="s">
        <v>2323</v>
      </c>
    </row>
    <row r="65" spans="1:22" x14ac:dyDescent="0.35">
      <c r="A65" s="34" t="s">
        <v>23</v>
      </c>
      <c r="B65" s="34" t="s">
        <v>210</v>
      </c>
      <c r="C65" s="34" t="s">
        <v>2012</v>
      </c>
      <c r="E65" s="34" t="s">
        <v>2798</v>
      </c>
      <c r="F65" s="34" t="s">
        <v>2005</v>
      </c>
      <c r="G65" s="34" t="s">
        <v>2324</v>
      </c>
      <c r="I65" s="34" t="s">
        <v>2798</v>
      </c>
      <c r="J65" s="34">
        <v>4</v>
      </c>
      <c r="K65" s="34">
        <v>0</v>
      </c>
      <c r="L65" s="34">
        <v>0</v>
      </c>
      <c r="O65" s="34" t="s">
        <v>211</v>
      </c>
      <c r="P65" s="34">
        <v>735</v>
      </c>
      <c r="U65" s="34" t="s">
        <v>2323</v>
      </c>
    </row>
    <row r="66" spans="1:22" x14ac:dyDescent="0.35">
      <c r="A66" s="34" t="s">
        <v>23</v>
      </c>
      <c r="B66" s="34" t="s">
        <v>212</v>
      </c>
      <c r="C66" s="34" t="s">
        <v>2012</v>
      </c>
      <c r="D66" s="34" t="s">
        <v>2797</v>
      </c>
      <c r="E66" s="34" t="s">
        <v>612</v>
      </c>
      <c r="F66" s="34" t="s">
        <v>2005</v>
      </c>
      <c r="G66" s="34" t="s">
        <v>2324</v>
      </c>
      <c r="H66" s="34">
        <v>119271</v>
      </c>
      <c r="I66" s="34" t="s">
        <v>612</v>
      </c>
      <c r="J66" s="34">
        <v>4</v>
      </c>
      <c r="K66" s="34">
        <v>0</v>
      </c>
      <c r="L66" s="34">
        <v>0</v>
      </c>
      <c r="O66" s="34" t="s">
        <v>211</v>
      </c>
      <c r="P66" s="34">
        <v>733</v>
      </c>
      <c r="U66" s="34" t="s">
        <v>2323</v>
      </c>
    </row>
    <row r="67" spans="1:22" x14ac:dyDescent="0.35">
      <c r="A67" s="34" t="s">
        <v>23</v>
      </c>
      <c r="B67" s="34" t="s">
        <v>214</v>
      </c>
      <c r="C67" s="34" t="s">
        <v>2007</v>
      </c>
      <c r="D67" s="34" t="s">
        <v>2796</v>
      </c>
      <c r="E67" s="34" t="s">
        <v>1875</v>
      </c>
      <c r="F67" s="34" t="s">
        <v>2005</v>
      </c>
      <c r="G67" s="34" t="s">
        <v>2324</v>
      </c>
      <c r="H67" s="34">
        <v>115881</v>
      </c>
      <c r="I67" s="34" t="s">
        <v>1875</v>
      </c>
      <c r="J67" s="34">
        <v>4</v>
      </c>
      <c r="K67" s="34">
        <v>0</v>
      </c>
      <c r="L67" s="34">
        <v>0</v>
      </c>
      <c r="O67" s="34" t="s">
        <v>211</v>
      </c>
      <c r="P67" s="34">
        <v>507</v>
      </c>
      <c r="U67" s="34" t="s">
        <v>2323</v>
      </c>
    </row>
    <row r="68" spans="1:22" x14ac:dyDescent="0.35">
      <c r="A68" s="34" t="s">
        <v>23</v>
      </c>
      <c r="B68" s="34" t="s">
        <v>214</v>
      </c>
      <c r="C68" s="34" t="s">
        <v>2007</v>
      </c>
      <c r="F68" s="34" t="s">
        <v>2005</v>
      </c>
      <c r="I68" s="34" t="s">
        <v>2795</v>
      </c>
      <c r="J68" s="34">
        <v>4</v>
      </c>
      <c r="K68" s="34">
        <v>0</v>
      </c>
      <c r="L68" s="34">
        <v>0</v>
      </c>
      <c r="O68" s="34" t="s">
        <v>211</v>
      </c>
      <c r="P68" s="34">
        <v>508</v>
      </c>
      <c r="U68" s="34" t="s">
        <v>2003</v>
      </c>
    </row>
    <row r="69" spans="1:22" x14ac:dyDescent="0.35">
      <c r="A69" s="34" t="s">
        <v>23</v>
      </c>
      <c r="B69" s="34" t="s">
        <v>215</v>
      </c>
      <c r="C69" s="34" t="s">
        <v>2007</v>
      </c>
      <c r="D69" s="34" t="s">
        <v>2794</v>
      </c>
      <c r="E69" s="34" t="s">
        <v>614</v>
      </c>
      <c r="F69" s="34" t="s">
        <v>2005</v>
      </c>
      <c r="G69" s="34" t="s">
        <v>2324</v>
      </c>
      <c r="H69" s="34">
        <v>115882</v>
      </c>
      <c r="I69" s="34" t="s">
        <v>614</v>
      </c>
      <c r="J69" s="34">
        <v>4</v>
      </c>
      <c r="K69" s="34">
        <v>0</v>
      </c>
      <c r="L69" s="34">
        <v>0</v>
      </c>
      <c r="O69" s="34" t="s">
        <v>211</v>
      </c>
      <c r="P69" s="34">
        <v>506</v>
      </c>
      <c r="U69" s="34" t="s">
        <v>2323</v>
      </c>
    </row>
    <row r="70" spans="1:22" x14ac:dyDescent="0.35">
      <c r="A70" s="34" t="s">
        <v>1</v>
      </c>
      <c r="B70" s="34" t="s">
        <v>210</v>
      </c>
      <c r="C70" s="34" t="s">
        <v>2012</v>
      </c>
      <c r="D70" s="34" t="s">
        <v>2793</v>
      </c>
      <c r="E70" s="34" t="s">
        <v>1846</v>
      </c>
      <c r="F70" s="34" t="s">
        <v>2005</v>
      </c>
      <c r="G70" s="34" t="s">
        <v>2004</v>
      </c>
      <c r="H70" s="34">
        <v>119213</v>
      </c>
      <c r="I70" s="34" t="s">
        <v>1846</v>
      </c>
      <c r="J70" s="34">
        <v>3</v>
      </c>
      <c r="K70" s="34">
        <v>0</v>
      </c>
      <c r="L70" s="34">
        <v>1</v>
      </c>
      <c r="O70" s="34" t="s">
        <v>211</v>
      </c>
      <c r="P70" s="34">
        <v>789</v>
      </c>
      <c r="U70" s="34" t="s">
        <v>2003</v>
      </c>
      <c r="V70" s="34" t="s">
        <v>1330</v>
      </c>
    </row>
    <row r="71" spans="1:22" x14ac:dyDescent="0.35">
      <c r="A71" s="34" t="s">
        <v>1</v>
      </c>
      <c r="B71" s="34" t="s">
        <v>210</v>
      </c>
      <c r="C71" s="34" t="s">
        <v>2012</v>
      </c>
      <c r="E71" s="34" t="s">
        <v>2792</v>
      </c>
      <c r="F71" s="34" t="s">
        <v>2005</v>
      </c>
      <c r="G71" s="34" t="s">
        <v>2004</v>
      </c>
      <c r="I71" s="34" t="s">
        <v>2792</v>
      </c>
      <c r="J71" s="34">
        <v>3</v>
      </c>
      <c r="K71" s="34">
        <v>0</v>
      </c>
      <c r="L71" s="34">
        <v>1</v>
      </c>
      <c r="O71" s="34" t="s">
        <v>211</v>
      </c>
      <c r="P71" s="34">
        <v>790</v>
      </c>
      <c r="U71" s="34" t="s">
        <v>2003</v>
      </c>
    </row>
    <row r="72" spans="1:22" x14ac:dyDescent="0.35">
      <c r="A72" s="34" t="s">
        <v>1</v>
      </c>
      <c r="B72" s="34" t="s">
        <v>212</v>
      </c>
      <c r="C72" s="34" t="s">
        <v>2012</v>
      </c>
      <c r="D72" s="34" t="s">
        <v>2791</v>
      </c>
      <c r="E72" s="34" t="s">
        <v>576</v>
      </c>
      <c r="F72" s="34" t="s">
        <v>2005</v>
      </c>
      <c r="G72" s="34" t="s">
        <v>2004</v>
      </c>
      <c r="H72" s="34">
        <v>119212</v>
      </c>
      <c r="I72" s="34" t="s">
        <v>576</v>
      </c>
      <c r="J72" s="34">
        <v>3</v>
      </c>
      <c r="K72" s="34">
        <v>0</v>
      </c>
      <c r="L72" s="34">
        <v>1</v>
      </c>
      <c r="O72" s="34" t="s">
        <v>211</v>
      </c>
      <c r="P72" s="34">
        <v>788</v>
      </c>
      <c r="U72" s="34" t="s">
        <v>2003</v>
      </c>
      <c r="V72" s="34" t="s">
        <v>1332</v>
      </c>
    </row>
    <row r="73" spans="1:22" x14ac:dyDescent="0.35">
      <c r="A73" s="34" t="s">
        <v>1</v>
      </c>
      <c r="B73" s="34" t="s">
        <v>224</v>
      </c>
      <c r="C73" s="34" t="s">
        <v>2337</v>
      </c>
      <c r="D73" s="34" t="s">
        <v>2790</v>
      </c>
      <c r="E73" s="34" t="s">
        <v>2789</v>
      </c>
      <c r="F73" s="34" t="s">
        <v>2005</v>
      </c>
      <c r="G73" s="34" t="s">
        <v>2004</v>
      </c>
      <c r="H73" s="34">
        <v>113154</v>
      </c>
      <c r="I73" s="34" t="s">
        <v>2789</v>
      </c>
      <c r="J73" s="34">
        <v>3</v>
      </c>
      <c r="K73" s="34">
        <v>0</v>
      </c>
      <c r="L73" s="34">
        <v>1</v>
      </c>
      <c r="O73" s="34" t="s">
        <v>211</v>
      </c>
      <c r="P73" s="34">
        <v>358</v>
      </c>
      <c r="U73" s="34" t="s">
        <v>2003</v>
      </c>
    </row>
    <row r="74" spans="1:22" x14ac:dyDescent="0.35">
      <c r="A74" s="34" t="s">
        <v>1</v>
      </c>
      <c r="B74" s="34" t="s">
        <v>226</v>
      </c>
      <c r="C74" s="34" t="s">
        <v>2337</v>
      </c>
      <c r="D74" s="34" t="s">
        <v>2788</v>
      </c>
      <c r="E74" s="34" t="s">
        <v>2787</v>
      </c>
      <c r="F74" s="34" t="s">
        <v>2005</v>
      </c>
      <c r="G74" s="34" t="s">
        <v>2004</v>
      </c>
      <c r="H74" s="34">
        <v>105990</v>
      </c>
      <c r="I74" s="34" t="s">
        <v>2786</v>
      </c>
      <c r="J74" s="34">
        <v>3</v>
      </c>
      <c r="K74" s="34">
        <v>0</v>
      </c>
      <c r="L74" s="34">
        <v>1</v>
      </c>
      <c r="O74" s="34" t="s">
        <v>211</v>
      </c>
      <c r="P74" s="34">
        <v>158</v>
      </c>
      <c r="U74" s="34" t="s">
        <v>2003</v>
      </c>
    </row>
    <row r="75" spans="1:22" x14ac:dyDescent="0.35">
      <c r="A75" s="34" t="s">
        <v>1</v>
      </c>
      <c r="B75" s="34" t="s">
        <v>214</v>
      </c>
      <c r="C75" s="34" t="s">
        <v>2007</v>
      </c>
      <c r="D75" s="34" t="s">
        <v>2785</v>
      </c>
      <c r="E75" s="34" t="s">
        <v>2784</v>
      </c>
      <c r="F75" s="34" t="s">
        <v>2005</v>
      </c>
      <c r="G75" s="34" t="s">
        <v>2004</v>
      </c>
      <c r="H75" s="34">
        <v>113153</v>
      </c>
      <c r="I75" s="34" t="s">
        <v>2784</v>
      </c>
      <c r="J75" s="34">
        <v>3</v>
      </c>
      <c r="K75" s="34">
        <v>0</v>
      </c>
      <c r="L75" s="34">
        <v>1</v>
      </c>
      <c r="O75" s="34" t="s">
        <v>211</v>
      </c>
      <c r="P75" s="34">
        <v>357</v>
      </c>
      <c r="U75" s="34" t="s">
        <v>2003</v>
      </c>
      <c r="V75" s="34" t="s">
        <v>1333</v>
      </c>
    </row>
    <row r="76" spans="1:22" x14ac:dyDescent="0.35">
      <c r="A76" s="34" t="s">
        <v>1</v>
      </c>
      <c r="B76" s="34" t="s">
        <v>215</v>
      </c>
      <c r="C76" s="34" t="s">
        <v>2007</v>
      </c>
      <c r="D76" s="34" t="s">
        <v>2783</v>
      </c>
      <c r="E76" s="34" t="s">
        <v>578</v>
      </c>
      <c r="F76" s="34" t="s">
        <v>2005</v>
      </c>
      <c r="G76" s="34" t="s">
        <v>2004</v>
      </c>
      <c r="H76" s="34">
        <v>105989</v>
      </c>
      <c r="I76" s="34" t="s">
        <v>578</v>
      </c>
      <c r="J76" s="34">
        <v>3</v>
      </c>
      <c r="K76" s="34">
        <v>0</v>
      </c>
      <c r="L76" s="34">
        <v>1</v>
      </c>
      <c r="O76" s="34" t="s">
        <v>211</v>
      </c>
      <c r="P76" s="34">
        <v>157</v>
      </c>
      <c r="U76" s="34" t="s">
        <v>2003</v>
      </c>
      <c r="V76" s="34" t="s">
        <v>1335</v>
      </c>
    </row>
    <row r="77" spans="1:22" x14ac:dyDescent="0.35">
      <c r="A77" s="34" t="s">
        <v>2</v>
      </c>
      <c r="B77" s="34" t="s">
        <v>210</v>
      </c>
      <c r="C77" s="34" t="s">
        <v>2012</v>
      </c>
      <c r="D77" s="34" t="s">
        <v>2782</v>
      </c>
      <c r="E77" s="34" t="s">
        <v>2781</v>
      </c>
      <c r="F77" s="34" t="s">
        <v>2005</v>
      </c>
      <c r="G77" s="34" t="s">
        <v>2751</v>
      </c>
      <c r="H77" s="34">
        <v>119020</v>
      </c>
      <c r="I77" s="34" t="s">
        <v>2781</v>
      </c>
      <c r="J77" s="34">
        <v>3</v>
      </c>
      <c r="K77" s="34">
        <v>0</v>
      </c>
      <c r="L77" s="34">
        <v>1</v>
      </c>
      <c r="O77" s="34" t="s">
        <v>211</v>
      </c>
      <c r="P77" s="34">
        <v>728</v>
      </c>
      <c r="U77" s="34" t="s">
        <v>2003</v>
      </c>
      <c r="V77" s="34" t="s">
        <v>1550</v>
      </c>
    </row>
    <row r="78" spans="1:22" x14ac:dyDescent="0.35">
      <c r="A78" s="34" t="s">
        <v>2</v>
      </c>
      <c r="B78" s="34" t="s">
        <v>210</v>
      </c>
      <c r="C78" s="34" t="s">
        <v>2012</v>
      </c>
      <c r="E78" s="34" t="s">
        <v>2780</v>
      </c>
      <c r="F78" s="34" t="s">
        <v>2005</v>
      </c>
      <c r="G78" s="34" t="s">
        <v>2751</v>
      </c>
      <c r="I78" s="34" t="s">
        <v>2780</v>
      </c>
      <c r="J78" s="34">
        <v>3</v>
      </c>
      <c r="K78" s="34">
        <v>0</v>
      </c>
      <c r="L78" s="34">
        <v>1</v>
      </c>
      <c r="O78" s="34" t="s">
        <v>211</v>
      </c>
      <c r="P78" s="34">
        <v>729</v>
      </c>
      <c r="U78" s="34" t="s">
        <v>2003</v>
      </c>
    </row>
    <row r="79" spans="1:22" x14ac:dyDescent="0.35">
      <c r="A79" s="34" t="s">
        <v>2</v>
      </c>
      <c r="B79" s="34" t="s">
        <v>212</v>
      </c>
      <c r="C79" s="34" t="s">
        <v>2012</v>
      </c>
      <c r="D79" s="34" t="s">
        <v>2779</v>
      </c>
      <c r="E79" s="34" t="s">
        <v>327</v>
      </c>
      <c r="F79" s="34" t="s">
        <v>2005</v>
      </c>
      <c r="G79" s="34" t="s">
        <v>2751</v>
      </c>
      <c r="H79" s="34">
        <v>119019</v>
      </c>
      <c r="I79" s="34" t="s">
        <v>327</v>
      </c>
      <c r="J79" s="34">
        <v>3</v>
      </c>
      <c r="K79" s="34">
        <v>0</v>
      </c>
      <c r="L79" s="34">
        <v>1</v>
      </c>
      <c r="O79" s="34" t="s">
        <v>211</v>
      </c>
      <c r="P79" s="34">
        <v>727</v>
      </c>
      <c r="U79" s="34" t="s">
        <v>2003</v>
      </c>
      <c r="V79" s="34" t="s">
        <v>1552</v>
      </c>
    </row>
    <row r="80" spans="1:22" x14ac:dyDescent="0.35">
      <c r="A80" s="34" t="s">
        <v>2</v>
      </c>
      <c r="B80" s="34" t="s">
        <v>220</v>
      </c>
      <c r="C80" s="34" t="s">
        <v>2012</v>
      </c>
      <c r="D80" s="34" t="s">
        <v>2778</v>
      </c>
      <c r="E80" s="34" t="s">
        <v>2777</v>
      </c>
      <c r="F80" s="34" t="s">
        <v>2005</v>
      </c>
      <c r="G80" s="34" t="s">
        <v>2751</v>
      </c>
      <c r="H80" s="34">
        <v>131086</v>
      </c>
      <c r="I80" s="34" t="s">
        <v>2777</v>
      </c>
      <c r="J80" s="34">
        <v>3</v>
      </c>
      <c r="K80" s="34">
        <v>0</v>
      </c>
      <c r="L80" s="34">
        <v>1</v>
      </c>
      <c r="O80" s="34" t="s">
        <v>211</v>
      </c>
      <c r="P80" s="34">
        <v>818</v>
      </c>
      <c r="U80" s="34" t="s">
        <v>2003</v>
      </c>
      <c r="V80" s="34" t="s">
        <v>2776</v>
      </c>
    </row>
    <row r="81" spans="1:22" x14ac:dyDescent="0.35">
      <c r="A81" s="34" t="s">
        <v>1</v>
      </c>
      <c r="B81" s="34" t="s">
        <v>214</v>
      </c>
      <c r="C81" s="34" t="s">
        <v>2007</v>
      </c>
      <c r="F81" s="34" t="s">
        <v>2005</v>
      </c>
      <c r="I81" s="34" t="s">
        <v>2775</v>
      </c>
      <c r="J81" s="34">
        <v>3</v>
      </c>
      <c r="K81" s="34">
        <v>0</v>
      </c>
      <c r="L81" s="34">
        <v>1</v>
      </c>
      <c r="O81" s="34" t="s">
        <v>211</v>
      </c>
      <c r="P81" s="34">
        <v>392</v>
      </c>
      <c r="U81" s="34" t="s">
        <v>2003</v>
      </c>
    </row>
    <row r="82" spans="1:22" x14ac:dyDescent="0.35">
      <c r="A82" s="34" t="s">
        <v>47</v>
      </c>
      <c r="B82" s="34" t="s">
        <v>219</v>
      </c>
      <c r="C82" s="34" t="s">
        <v>2007</v>
      </c>
      <c r="D82" s="34" t="s">
        <v>2774</v>
      </c>
      <c r="E82" s="34" t="s">
        <v>2773</v>
      </c>
      <c r="F82" s="34" t="s">
        <v>2005</v>
      </c>
      <c r="G82" s="34" t="s">
        <v>2018</v>
      </c>
      <c r="H82" s="34">
        <v>133919</v>
      </c>
      <c r="I82" s="34" t="s">
        <v>2773</v>
      </c>
      <c r="J82" s="34">
        <v>4</v>
      </c>
      <c r="K82" s="34">
        <v>0</v>
      </c>
      <c r="L82" s="34">
        <v>0</v>
      </c>
      <c r="M82" s="34">
        <v>10.1814</v>
      </c>
      <c r="N82" s="34" t="s">
        <v>2030</v>
      </c>
      <c r="O82" s="34" t="s">
        <v>211</v>
      </c>
      <c r="P82" s="34">
        <v>555</v>
      </c>
      <c r="U82" s="34" t="s">
        <v>2016</v>
      </c>
    </row>
    <row r="83" spans="1:22" x14ac:dyDescent="0.35">
      <c r="A83" s="34" t="s">
        <v>47</v>
      </c>
      <c r="B83" s="34" t="s">
        <v>215</v>
      </c>
      <c r="C83" s="34" t="s">
        <v>2007</v>
      </c>
      <c r="D83" s="34" t="s">
        <v>2772</v>
      </c>
      <c r="E83" s="34" t="s">
        <v>523</v>
      </c>
      <c r="F83" s="34" t="s">
        <v>2005</v>
      </c>
      <c r="G83" s="34" t="s">
        <v>2018</v>
      </c>
      <c r="H83" s="34">
        <v>133926</v>
      </c>
      <c r="I83" s="34" t="s">
        <v>523</v>
      </c>
      <c r="J83" s="34">
        <v>4</v>
      </c>
      <c r="K83" s="34">
        <v>0</v>
      </c>
      <c r="L83" s="34">
        <v>0</v>
      </c>
      <c r="O83" s="34" t="s">
        <v>211</v>
      </c>
      <c r="P83" s="34">
        <v>554</v>
      </c>
      <c r="U83" s="34" t="s">
        <v>2016</v>
      </c>
      <c r="V83" s="34" t="s">
        <v>1408</v>
      </c>
    </row>
    <row r="84" spans="1:22" x14ac:dyDescent="0.35">
      <c r="A84" s="34" t="s">
        <v>47</v>
      </c>
      <c r="B84" s="34" t="s">
        <v>217</v>
      </c>
      <c r="C84" s="34" t="s">
        <v>2007</v>
      </c>
      <c r="D84" s="34" t="s">
        <v>2771</v>
      </c>
      <c r="E84" s="34" t="s">
        <v>2770</v>
      </c>
      <c r="F84" s="34" t="s">
        <v>2005</v>
      </c>
      <c r="G84" s="34" t="s">
        <v>2018</v>
      </c>
      <c r="H84" s="34">
        <v>133920</v>
      </c>
      <c r="I84" s="34" t="s">
        <v>2770</v>
      </c>
      <c r="J84" s="34">
        <v>4</v>
      </c>
      <c r="K84" s="34">
        <v>0</v>
      </c>
      <c r="L84" s="34">
        <v>0</v>
      </c>
      <c r="O84" s="34" t="s">
        <v>211</v>
      </c>
      <c r="P84" s="34">
        <v>558</v>
      </c>
      <c r="U84" s="34" t="s">
        <v>2016</v>
      </c>
      <c r="V84" s="34" t="s">
        <v>1409</v>
      </c>
    </row>
    <row r="85" spans="1:22" x14ac:dyDescent="0.35">
      <c r="A85" s="34" t="s">
        <v>47</v>
      </c>
      <c r="B85" s="34" t="s">
        <v>217</v>
      </c>
      <c r="C85" s="34" t="s">
        <v>2007</v>
      </c>
      <c r="E85" s="34" t="s">
        <v>2769</v>
      </c>
      <c r="F85" s="34" t="s">
        <v>2005</v>
      </c>
      <c r="G85" s="34" t="s">
        <v>2018</v>
      </c>
      <c r="I85" s="34" t="s">
        <v>2769</v>
      </c>
      <c r="J85" s="34">
        <v>4</v>
      </c>
      <c r="K85" s="34">
        <v>0</v>
      </c>
      <c r="L85" s="34">
        <v>0</v>
      </c>
      <c r="O85" s="34" t="s">
        <v>211</v>
      </c>
      <c r="P85" s="34">
        <v>559</v>
      </c>
      <c r="U85" s="34" t="s">
        <v>2016</v>
      </c>
    </row>
    <row r="86" spans="1:22" x14ac:dyDescent="0.35">
      <c r="A86" s="34" t="s">
        <v>47</v>
      </c>
      <c r="B86" s="34" t="s">
        <v>221</v>
      </c>
      <c r="C86" s="34" t="s">
        <v>2007</v>
      </c>
      <c r="D86" s="34" t="s">
        <v>2768</v>
      </c>
      <c r="E86" s="34" t="s">
        <v>2767</v>
      </c>
      <c r="F86" s="34" t="s">
        <v>2005</v>
      </c>
      <c r="G86" s="34" t="s">
        <v>2018</v>
      </c>
      <c r="H86" s="34">
        <v>133921</v>
      </c>
      <c r="I86" s="34" t="s">
        <v>2767</v>
      </c>
      <c r="J86" s="34">
        <v>4</v>
      </c>
      <c r="K86" s="34">
        <v>0</v>
      </c>
      <c r="L86" s="34">
        <v>0</v>
      </c>
      <c r="O86" s="34" t="s">
        <v>211</v>
      </c>
      <c r="P86" s="34">
        <v>560</v>
      </c>
      <c r="U86" s="34" t="s">
        <v>2016</v>
      </c>
      <c r="V86" s="34" t="s">
        <v>1411</v>
      </c>
    </row>
    <row r="87" spans="1:22" x14ac:dyDescent="0.35">
      <c r="A87" s="34" t="s">
        <v>47</v>
      </c>
      <c r="B87" s="34" t="s">
        <v>221</v>
      </c>
      <c r="C87" s="34" t="s">
        <v>2007</v>
      </c>
      <c r="E87" s="34" t="s">
        <v>2766</v>
      </c>
      <c r="F87" s="34" t="s">
        <v>2005</v>
      </c>
      <c r="G87" s="34" t="s">
        <v>2018</v>
      </c>
      <c r="I87" s="34" t="s">
        <v>2766</v>
      </c>
      <c r="J87" s="34">
        <v>4</v>
      </c>
      <c r="K87" s="34">
        <v>0</v>
      </c>
      <c r="L87" s="34">
        <v>0</v>
      </c>
      <c r="O87" s="34" t="s">
        <v>211</v>
      </c>
      <c r="P87" s="34">
        <v>561</v>
      </c>
      <c r="U87" s="34" t="s">
        <v>2016</v>
      </c>
    </row>
    <row r="88" spans="1:22" x14ac:dyDescent="0.35">
      <c r="A88" s="34" t="s">
        <v>47</v>
      </c>
      <c r="B88" s="34" t="s">
        <v>223</v>
      </c>
      <c r="C88" s="34" t="s">
        <v>2007</v>
      </c>
      <c r="D88" s="34" t="s">
        <v>2765</v>
      </c>
      <c r="E88" s="34" t="s">
        <v>2764</v>
      </c>
      <c r="F88" s="34" t="s">
        <v>2005</v>
      </c>
      <c r="G88" s="34" t="s">
        <v>2018</v>
      </c>
      <c r="H88" s="34">
        <v>133927</v>
      </c>
      <c r="I88" s="34" t="s">
        <v>2764</v>
      </c>
      <c r="J88" s="34">
        <v>4</v>
      </c>
      <c r="K88" s="34">
        <v>0</v>
      </c>
      <c r="L88" s="34">
        <v>0</v>
      </c>
      <c r="M88" s="34">
        <v>10.126899999999999</v>
      </c>
      <c r="N88" s="34" t="s">
        <v>2020</v>
      </c>
      <c r="O88" s="34" t="s">
        <v>211</v>
      </c>
      <c r="P88" s="34">
        <v>556</v>
      </c>
      <c r="U88" s="34" t="s">
        <v>2016</v>
      </c>
    </row>
    <row r="89" spans="1:22" x14ac:dyDescent="0.35">
      <c r="A89" s="34" t="s">
        <v>2</v>
      </c>
      <c r="B89" s="34" t="s">
        <v>214</v>
      </c>
      <c r="C89" s="34" t="s">
        <v>2007</v>
      </c>
      <c r="D89" s="34" t="s">
        <v>2763</v>
      </c>
      <c r="E89" s="34" t="s">
        <v>2762</v>
      </c>
      <c r="F89" s="34" t="s">
        <v>2005</v>
      </c>
      <c r="G89" s="34" t="s">
        <v>2751</v>
      </c>
      <c r="H89" s="34">
        <v>100082</v>
      </c>
      <c r="I89" s="34" t="s">
        <v>2761</v>
      </c>
      <c r="J89" s="34">
        <v>3</v>
      </c>
      <c r="K89" s="34">
        <v>0</v>
      </c>
      <c r="L89" s="34">
        <v>1</v>
      </c>
      <c r="O89" s="34" t="s">
        <v>211</v>
      </c>
      <c r="P89" s="34">
        <v>4</v>
      </c>
      <c r="U89" s="34" t="s">
        <v>2003</v>
      </c>
      <c r="V89" s="34" t="s">
        <v>1554</v>
      </c>
    </row>
    <row r="90" spans="1:22" x14ac:dyDescent="0.35">
      <c r="A90" s="34" t="s">
        <v>2</v>
      </c>
      <c r="B90" s="34" t="s">
        <v>214</v>
      </c>
      <c r="C90" s="34" t="s">
        <v>2007</v>
      </c>
      <c r="F90" s="34" t="s">
        <v>2005</v>
      </c>
      <c r="I90" s="34" t="s">
        <v>2760</v>
      </c>
      <c r="J90" s="34">
        <v>3</v>
      </c>
      <c r="K90" s="34">
        <v>0</v>
      </c>
      <c r="L90" s="34">
        <v>1</v>
      </c>
      <c r="O90" s="34" t="s">
        <v>211</v>
      </c>
      <c r="P90" s="34">
        <v>5</v>
      </c>
      <c r="U90" s="34" t="s">
        <v>2003</v>
      </c>
    </row>
    <row r="91" spans="1:22" x14ac:dyDescent="0.35">
      <c r="A91" s="34" t="s">
        <v>2</v>
      </c>
      <c r="B91" s="34" t="s">
        <v>214</v>
      </c>
      <c r="C91" s="34" t="s">
        <v>2007</v>
      </c>
      <c r="F91" s="34" t="s">
        <v>2005</v>
      </c>
      <c r="I91" s="34" t="s">
        <v>2759</v>
      </c>
      <c r="J91" s="34">
        <v>3</v>
      </c>
      <c r="K91" s="34">
        <v>0</v>
      </c>
      <c r="L91" s="34">
        <v>1</v>
      </c>
      <c r="O91" s="34" t="s">
        <v>211</v>
      </c>
      <c r="P91" s="34">
        <v>6</v>
      </c>
      <c r="U91" s="34" t="s">
        <v>2003</v>
      </c>
    </row>
    <row r="92" spans="1:22" x14ac:dyDescent="0.35">
      <c r="A92" s="34" t="s">
        <v>2</v>
      </c>
      <c r="B92" s="34" t="s">
        <v>214</v>
      </c>
      <c r="C92" s="34" t="s">
        <v>2007</v>
      </c>
      <c r="F92" s="34" t="s">
        <v>2005</v>
      </c>
      <c r="I92" s="34" t="s">
        <v>2758</v>
      </c>
      <c r="J92" s="34">
        <v>3</v>
      </c>
      <c r="K92" s="34">
        <v>0</v>
      </c>
      <c r="L92" s="34">
        <v>1</v>
      </c>
      <c r="O92" s="34" t="s">
        <v>211</v>
      </c>
      <c r="P92" s="34">
        <v>377</v>
      </c>
      <c r="U92" s="34" t="s">
        <v>2003</v>
      </c>
    </row>
    <row r="93" spans="1:22" x14ac:dyDescent="0.35">
      <c r="A93" s="34" t="s">
        <v>2</v>
      </c>
      <c r="B93" s="34" t="s">
        <v>215</v>
      </c>
      <c r="C93" s="34" t="s">
        <v>2007</v>
      </c>
      <c r="D93" s="34" t="s">
        <v>2757</v>
      </c>
      <c r="E93" s="34" t="s">
        <v>329</v>
      </c>
      <c r="F93" s="34" t="s">
        <v>2005</v>
      </c>
      <c r="G93" s="34" t="s">
        <v>2751</v>
      </c>
      <c r="H93" s="34">
        <v>100081</v>
      </c>
      <c r="I93" s="34" t="s">
        <v>2756</v>
      </c>
      <c r="J93" s="34">
        <v>3</v>
      </c>
      <c r="K93" s="34">
        <v>0</v>
      </c>
      <c r="L93" s="34">
        <v>1</v>
      </c>
      <c r="O93" s="34" t="s">
        <v>211</v>
      </c>
      <c r="P93" s="34">
        <v>1</v>
      </c>
      <c r="U93" s="34" t="s">
        <v>2003</v>
      </c>
      <c r="V93" s="34" t="s">
        <v>1553</v>
      </c>
    </row>
    <row r="94" spans="1:22" x14ac:dyDescent="0.35">
      <c r="A94" s="34" t="s">
        <v>2</v>
      </c>
      <c r="B94" s="34" t="s">
        <v>215</v>
      </c>
      <c r="C94" s="34" t="s">
        <v>2007</v>
      </c>
      <c r="F94" s="34" t="s">
        <v>2005</v>
      </c>
      <c r="I94" s="34" t="s">
        <v>2755</v>
      </c>
      <c r="J94" s="34">
        <v>3</v>
      </c>
      <c r="K94" s="34">
        <v>0</v>
      </c>
      <c r="L94" s="34">
        <v>1</v>
      </c>
      <c r="O94" s="34" t="s">
        <v>211</v>
      </c>
      <c r="P94" s="34">
        <v>2</v>
      </c>
      <c r="U94" s="34" t="s">
        <v>2003</v>
      </c>
    </row>
    <row r="95" spans="1:22" x14ac:dyDescent="0.35">
      <c r="A95" s="34" t="s">
        <v>2</v>
      </c>
      <c r="B95" s="34" t="s">
        <v>220</v>
      </c>
      <c r="C95" s="34" t="s">
        <v>2012</v>
      </c>
      <c r="E95" s="34" t="s">
        <v>2754</v>
      </c>
      <c r="F95" s="34" t="s">
        <v>2005</v>
      </c>
      <c r="I95" s="34" t="s">
        <v>2754</v>
      </c>
      <c r="J95" s="34">
        <v>3</v>
      </c>
      <c r="K95" s="34">
        <v>0</v>
      </c>
      <c r="L95" s="34">
        <v>1</v>
      </c>
      <c r="O95" s="34" t="s">
        <v>211</v>
      </c>
      <c r="P95" s="34">
        <v>819</v>
      </c>
      <c r="U95" s="34" t="s">
        <v>2003</v>
      </c>
    </row>
    <row r="96" spans="1:22" x14ac:dyDescent="0.35">
      <c r="A96" s="34" t="s">
        <v>2</v>
      </c>
      <c r="B96" s="34" t="s">
        <v>215</v>
      </c>
      <c r="C96" s="34" t="s">
        <v>2007</v>
      </c>
      <c r="F96" s="34" t="s">
        <v>2005</v>
      </c>
      <c r="I96" s="34" t="s">
        <v>2753</v>
      </c>
      <c r="J96" s="34">
        <v>3</v>
      </c>
      <c r="K96" s="34">
        <v>0</v>
      </c>
      <c r="L96" s="34">
        <v>1</v>
      </c>
      <c r="O96" s="34" t="s">
        <v>211</v>
      </c>
      <c r="P96" s="34">
        <v>3</v>
      </c>
      <c r="U96" s="34" t="s">
        <v>2003</v>
      </c>
    </row>
    <row r="97" spans="1:22" x14ac:dyDescent="0.35">
      <c r="A97" s="34" t="s">
        <v>2</v>
      </c>
      <c r="B97" s="34" t="s">
        <v>221</v>
      </c>
      <c r="C97" s="34" t="s">
        <v>2007</v>
      </c>
      <c r="D97" s="34" t="s">
        <v>2752</v>
      </c>
      <c r="E97" s="34" t="s">
        <v>2750</v>
      </c>
      <c r="F97" s="34" t="s">
        <v>2005</v>
      </c>
      <c r="G97" s="34" t="s">
        <v>2751</v>
      </c>
      <c r="H97" s="34">
        <v>131087</v>
      </c>
      <c r="I97" s="34" t="s">
        <v>2750</v>
      </c>
      <c r="J97" s="34">
        <v>3</v>
      </c>
      <c r="K97" s="34">
        <v>0</v>
      </c>
      <c r="L97" s="34">
        <v>1</v>
      </c>
      <c r="O97" s="34" t="s">
        <v>211</v>
      </c>
      <c r="P97" s="34">
        <v>545</v>
      </c>
      <c r="U97" s="34" t="s">
        <v>2003</v>
      </c>
      <c r="V97" s="34" t="s">
        <v>2749</v>
      </c>
    </row>
    <row r="98" spans="1:22" x14ac:dyDescent="0.35">
      <c r="A98" s="34" t="s">
        <v>60</v>
      </c>
      <c r="B98" s="34" t="s">
        <v>210</v>
      </c>
      <c r="C98" s="34" t="s">
        <v>2012</v>
      </c>
      <c r="D98" s="34" t="s">
        <v>2748</v>
      </c>
      <c r="E98" s="34" t="s">
        <v>2747</v>
      </c>
      <c r="F98" s="34" t="s">
        <v>2005</v>
      </c>
      <c r="G98" s="34" t="s">
        <v>2004</v>
      </c>
      <c r="H98" s="34">
        <v>136568</v>
      </c>
      <c r="I98" s="34" t="s">
        <v>2747</v>
      </c>
      <c r="J98" s="34">
        <v>3</v>
      </c>
      <c r="K98" s="34">
        <v>0</v>
      </c>
      <c r="L98" s="34">
        <v>1</v>
      </c>
      <c r="O98" s="34" t="s">
        <v>211</v>
      </c>
      <c r="P98" s="34">
        <v>836</v>
      </c>
      <c r="U98" s="34" t="s">
        <v>2003</v>
      </c>
      <c r="V98" s="34" t="s">
        <v>1572</v>
      </c>
    </row>
    <row r="99" spans="1:22" x14ac:dyDescent="0.35">
      <c r="A99" s="34" t="s">
        <v>60</v>
      </c>
      <c r="B99" s="34" t="s">
        <v>210</v>
      </c>
      <c r="C99" s="34" t="s">
        <v>2012</v>
      </c>
      <c r="F99" s="34" t="s">
        <v>2005</v>
      </c>
      <c r="G99" s="34" t="s">
        <v>2004</v>
      </c>
      <c r="I99" s="34" t="s">
        <v>2746</v>
      </c>
      <c r="J99" s="34">
        <v>3</v>
      </c>
      <c r="K99" s="34">
        <v>0</v>
      </c>
      <c r="L99" s="34">
        <v>1</v>
      </c>
      <c r="O99" s="34" t="s">
        <v>211</v>
      </c>
      <c r="P99" s="34">
        <v>837</v>
      </c>
      <c r="U99" s="34" t="s">
        <v>2003</v>
      </c>
      <c r="V99" s="34" t="s">
        <v>1573</v>
      </c>
    </row>
    <row r="100" spans="1:22" x14ac:dyDescent="0.35">
      <c r="A100" s="34" t="s">
        <v>60</v>
      </c>
      <c r="B100" s="34" t="s">
        <v>212</v>
      </c>
      <c r="C100" s="34" t="s">
        <v>2012</v>
      </c>
      <c r="D100" s="34" t="s">
        <v>2745</v>
      </c>
      <c r="E100" s="34" t="s">
        <v>339</v>
      </c>
      <c r="F100" s="34" t="s">
        <v>2005</v>
      </c>
      <c r="G100" s="34" t="s">
        <v>2004</v>
      </c>
      <c r="H100" s="34">
        <v>136567</v>
      </c>
      <c r="I100" s="34" t="s">
        <v>339</v>
      </c>
      <c r="J100" s="34">
        <v>3</v>
      </c>
      <c r="K100" s="34">
        <v>0</v>
      </c>
      <c r="L100" s="34">
        <v>1</v>
      </c>
      <c r="O100" s="34" t="s">
        <v>211</v>
      </c>
      <c r="P100" s="34">
        <v>835</v>
      </c>
      <c r="U100" s="34" t="s">
        <v>2003</v>
      </c>
      <c r="V100" s="34" t="s">
        <v>1574</v>
      </c>
    </row>
    <row r="101" spans="1:22" x14ac:dyDescent="0.35">
      <c r="A101" s="34" t="s">
        <v>60</v>
      </c>
      <c r="B101" s="34" t="s">
        <v>216</v>
      </c>
      <c r="C101" s="34" t="s">
        <v>2012</v>
      </c>
      <c r="D101" s="34" t="s">
        <v>2744</v>
      </c>
      <c r="E101" s="34" t="s">
        <v>2743</v>
      </c>
      <c r="F101" s="34" t="s">
        <v>2005</v>
      </c>
      <c r="G101" s="34" t="s">
        <v>2004</v>
      </c>
      <c r="H101" s="34">
        <v>136569</v>
      </c>
      <c r="I101" s="34" t="s">
        <v>2743</v>
      </c>
      <c r="J101" s="34">
        <v>3</v>
      </c>
      <c r="K101" s="34">
        <v>0</v>
      </c>
      <c r="L101" s="34">
        <v>1</v>
      </c>
      <c r="O101" s="34" t="s">
        <v>211</v>
      </c>
      <c r="P101" s="34">
        <v>838</v>
      </c>
      <c r="U101" s="34" t="s">
        <v>2003</v>
      </c>
      <c r="V101" s="34" t="s">
        <v>1575</v>
      </c>
    </row>
    <row r="102" spans="1:22" x14ac:dyDescent="0.35">
      <c r="A102" s="34" t="s">
        <v>60</v>
      </c>
      <c r="B102" s="34" t="s">
        <v>216</v>
      </c>
      <c r="C102" s="34" t="s">
        <v>2012</v>
      </c>
      <c r="F102" s="34" t="s">
        <v>2005</v>
      </c>
      <c r="G102" s="34" t="s">
        <v>2004</v>
      </c>
      <c r="I102" s="34" t="s">
        <v>2742</v>
      </c>
      <c r="J102" s="34">
        <v>3</v>
      </c>
      <c r="K102" s="34">
        <v>0</v>
      </c>
      <c r="L102" s="34">
        <v>1</v>
      </c>
      <c r="O102" s="34" t="s">
        <v>211</v>
      </c>
      <c r="P102" s="34">
        <v>839</v>
      </c>
      <c r="U102" s="34" t="s">
        <v>2003</v>
      </c>
      <c r="V102" s="34" t="s">
        <v>1576</v>
      </c>
    </row>
    <row r="103" spans="1:22" x14ac:dyDescent="0.35">
      <c r="A103" s="34" t="s">
        <v>60</v>
      </c>
      <c r="B103" s="34" t="s">
        <v>220</v>
      </c>
      <c r="C103" s="34" t="s">
        <v>2012</v>
      </c>
      <c r="D103" s="34" t="s">
        <v>2741</v>
      </c>
      <c r="E103" s="34" t="s">
        <v>2740</v>
      </c>
      <c r="F103" s="34" t="s">
        <v>2005</v>
      </c>
      <c r="G103" s="34" t="s">
        <v>2004</v>
      </c>
      <c r="H103" s="34">
        <v>136570</v>
      </c>
      <c r="I103" s="34" t="s">
        <v>2740</v>
      </c>
      <c r="J103" s="34">
        <v>3</v>
      </c>
      <c r="K103" s="34">
        <v>0</v>
      </c>
      <c r="L103" s="34">
        <v>1</v>
      </c>
      <c r="O103" s="34" t="s">
        <v>211</v>
      </c>
      <c r="P103" s="34">
        <v>840</v>
      </c>
      <c r="U103" s="34" t="s">
        <v>2003</v>
      </c>
      <c r="V103" s="34" t="s">
        <v>1577</v>
      </c>
    </row>
    <row r="104" spans="1:22" x14ac:dyDescent="0.35">
      <c r="A104" s="34" t="s">
        <v>60</v>
      </c>
      <c r="B104" s="34" t="s">
        <v>220</v>
      </c>
      <c r="C104" s="34" t="s">
        <v>2012</v>
      </c>
      <c r="F104" s="34" t="s">
        <v>2005</v>
      </c>
      <c r="G104" s="34" t="s">
        <v>2004</v>
      </c>
      <c r="I104" s="34" t="s">
        <v>2739</v>
      </c>
      <c r="J104" s="34">
        <v>3</v>
      </c>
      <c r="K104" s="34">
        <v>0</v>
      </c>
      <c r="L104" s="34">
        <v>1</v>
      </c>
      <c r="O104" s="34" t="s">
        <v>211</v>
      </c>
      <c r="P104" s="34">
        <v>841</v>
      </c>
      <c r="U104" s="34" t="s">
        <v>2003</v>
      </c>
      <c r="V104" s="34" t="s">
        <v>1578</v>
      </c>
    </row>
    <row r="105" spans="1:22" x14ac:dyDescent="0.35">
      <c r="A105" s="34" t="s">
        <v>60</v>
      </c>
      <c r="B105" s="34" t="s">
        <v>214</v>
      </c>
      <c r="C105" s="34" t="s">
        <v>2007</v>
      </c>
      <c r="D105" s="34" t="s">
        <v>2738</v>
      </c>
      <c r="E105" s="34" t="s">
        <v>2737</v>
      </c>
      <c r="F105" s="34" t="s">
        <v>2005</v>
      </c>
      <c r="G105" s="34" t="s">
        <v>2004</v>
      </c>
      <c r="H105" s="34">
        <v>136564</v>
      </c>
      <c r="I105" s="34" t="s">
        <v>2737</v>
      </c>
      <c r="J105" s="34">
        <v>3</v>
      </c>
      <c r="K105" s="34">
        <v>0</v>
      </c>
      <c r="L105" s="34">
        <v>1</v>
      </c>
      <c r="O105" s="34" t="s">
        <v>211</v>
      </c>
      <c r="P105" s="34">
        <v>563</v>
      </c>
      <c r="U105" s="34" t="s">
        <v>2003</v>
      </c>
      <c r="V105" s="34" t="s">
        <v>1579</v>
      </c>
    </row>
    <row r="106" spans="1:22" x14ac:dyDescent="0.35">
      <c r="A106" s="34" t="s">
        <v>60</v>
      </c>
      <c r="B106" s="34" t="s">
        <v>214</v>
      </c>
      <c r="C106" s="34" t="s">
        <v>2007</v>
      </c>
      <c r="F106" s="34" t="s">
        <v>2005</v>
      </c>
      <c r="G106" s="34" t="s">
        <v>2004</v>
      </c>
      <c r="I106" s="34" t="s">
        <v>2736</v>
      </c>
      <c r="J106" s="34">
        <v>3</v>
      </c>
      <c r="K106" s="34">
        <v>0</v>
      </c>
      <c r="L106" s="34">
        <v>1</v>
      </c>
      <c r="O106" s="34" t="s">
        <v>211</v>
      </c>
      <c r="P106" s="34">
        <v>564</v>
      </c>
      <c r="U106" s="34" t="s">
        <v>2003</v>
      </c>
      <c r="V106" s="34" t="s">
        <v>1580</v>
      </c>
    </row>
    <row r="107" spans="1:22" x14ac:dyDescent="0.35">
      <c r="A107" s="34" t="s">
        <v>60</v>
      </c>
      <c r="B107" s="34" t="s">
        <v>215</v>
      </c>
      <c r="C107" s="34" t="s">
        <v>2007</v>
      </c>
      <c r="D107" s="34" t="s">
        <v>2735</v>
      </c>
      <c r="E107" s="34" t="s">
        <v>343</v>
      </c>
      <c r="F107" s="34" t="s">
        <v>2005</v>
      </c>
      <c r="G107" s="34" t="s">
        <v>2004</v>
      </c>
      <c r="H107" s="34">
        <v>136563</v>
      </c>
      <c r="I107" s="34" t="s">
        <v>343</v>
      </c>
      <c r="J107" s="34">
        <v>3</v>
      </c>
      <c r="K107" s="34">
        <v>0</v>
      </c>
      <c r="L107" s="34">
        <v>1</v>
      </c>
      <c r="O107" s="34" t="s">
        <v>211</v>
      </c>
      <c r="P107" s="34">
        <v>562</v>
      </c>
      <c r="U107" s="34" t="s">
        <v>2003</v>
      </c>
      <c r="V107" s="34" t="s">
        <v>1581</v>
      </c>
    </row>
    <row r="108" spans="1:22" x14ac:dyDescent="0.35">
      <c r="A108" s="34" t="s">
        <v>60</v>
      </c>
      <c r="B108" s="34" t="s">
        <v>217</v>
      </c>
      <c r="C108" s="34" t="s">
        <v>2007</v>
      </c>
      <c r="D108" s="34" t="s">
        <v>2734</v>
      </c>
      <c r="E108" s="34" t="s">
        <v>2733</v>
      </c>
      <c r="F108" s="34" t="s">
        <v>2005</v>
      </c>
      <c r="G108" s="34" t="s">
        <v>2004</v>
      </c>
      <c r="H108" s="34">
        <v>136565</v>
      </c>
      <c r="I108" s="34" t="s">
        <v>2733</v>
      </c>
      <c r="J108" s="34">
        <v>3</v>
      </c>
      <c r="K108" s="34">
        <v>0</v>
      </c>
      <c r="L108" s="34">
        <v>1</v>
      </c>
      <c r="O108" s="34" t="s">
        <v>211</v>
      </c>
      <c r="P108" s="34">
        <v>565</v>
      </c>
      <c r="U108" s="34" t="s">
        <v>2003</v>
      </c>
      <c r="V108" s="34" t="s">
        <v>1582</v>
      </c>
    </row>
    <row r="109" spans="1:22" x14ac:dyDescent="0.35">
      <c r="A109" s="34" t="s">
        <v>60</v>
      </c>
      <c r="B109" s="34" t="s">
        <v>217</v>
      </c>
      <c r="C109" s="34" t="s">
        <v>2007</v>
      </c>
      <c r="F109" s="34" t="s">
        <v>2005</v>
      </c>
      <c r="G109" s="34" t="s">
        <v>2004</v>
      </c>
      <c r="I109" s="34" t="s">
        <v>2732</v>
      </c>
      <c r="J109" s="34">
        <v>3</v>
      </c>
      <c r="K109" s="34">
        <v>0</v>
      </c>
      <c r="L109" s="34">
        <v>1</v>
      </c>
      <c r="O109" s="34" t="s">
        <v>211</v>
      </c>
      <c r="P109" s="34">
        <v>566</v>
      </c>
      <c r="U109" s="34" t="s">
        <v>2003</v>
      </c>
      <c r="V109" s="34" t="s">
        <v>1583</v>
      </c>
    </row>
    <row r="110" spans="1:22" x14ac:dyDescent="0.35">
      <c r="A110" s="34" t="s">
        <v>60</v>
      </c>
      <c r="B110" s="34" t="s">
        <v>221</v>
      </c>
      <c r="C110" s="34" t="s">
        <v>2007</v>
      </c>
      <c r="D110" s="34" t="s">
        <v>2731</v>
      </c>
      <c r="E110" s="34" t="s">
        <v>2730</v>
      </c>
      <c r="F110" s="34" t="s">
        <v>2005</v>
      </c>
      <c r="G110" s="34" t="s">
        <v>2004</v>
      </c>
      <c r="H110" s="34">
        <v>136566</v>
      </c>
      <c r="I110" s="34" t="s">
        <v>2730</v>
      </c>
      <c r="J110" s="34">
        <v>3</v>
      </c>
      <c r="K110" s="34">
        <v>0</v>
      </c>
      <c r="L110" s="34">
        <v>1</v>
      </c>
      <c r="O110" s="34" t="s">
        <v>211</v>
      </c>
      <c r="P110" s="34">
        <v>567</v>
      </c>
      <c r="U110" s="34" t="s">
        <v>2003</v>
      </c>
      <c r="V110" s="34" t="s">
        <v>1584</v>
      </c>
    </row>
    <row r="111" spans="1:22" x14ac:dyDescent="0.35">
      <c r="A111" s="34" t="s">
        <v>60</v>
      </c>
      <c r="B111" s="34" t="s">
        <v>221</v>
      </c>
      <c r="C111" s="34" t="s">
        <v>2007</v>
      </c>
      <c r="F111" s="34" t="s">
        <v>2005</v>
      </c>
      <c r="G111" s="34" t="s">
        <v>2004</v>
      </c>
      <c r="I111" s="34" t="s">
        <v>2729</v>
      </c>
      <c r="J111" s="34">
        <v>3</v>
      </c>
      <c r="K111" s="34">
        <v>0</v>
      </c>
      <c r="L111" s="34">
        <v>1</v>
      </c>
      <c r="O111" s="34" t="s">
        <v>211</v>
      </c>
      <c r="P111" s="34">
        <v>568</v>
      </c>
      <c r="U111" s="34" t="s">
        <v>2003</v>
      </c>
      <c r="V111" s="34" t="s">
        <v>1585</v>
      </c>
    </row>
    <row r="112" spans="1:22" x14ac:dyDescent="0.35">
      <c r="A112" s="34" t="s">
        <v>2</v>
      </c>
      <c r="B112" s="34" t="s">
        <v>221</v>
      </c>
      <c r="C112" s="34" t="s">
        <v>2007</v>
      </c>
      <c r="E112" s="34" t="s">
        <v>2728</v>
      </c>
      <c r="F112" s="34" t="s">
        <v>2005</v>
      </c>
      <c r="I112" s="34" t="s">
        <v>2728</v>
      </c>
      <c r="J112" s="34">
        <v>3</v>
      </c>
      <c r="K112" s="34">
        <v>0</v>
      </c>
      <c r="L112" s="34">
        <v>1</v>
      </c>
      <c r="O112" s="34" t="s">
        <v>211</v>
      </c>
      <c r="P112" s="34">
        <v>546</v>
      </c>
      <c r="U112" s="34" t="s">
        <v>2003</v>
      </c>
    </row>
    <row r="113" spans="1:22" x14ac:dyDescent="0.35">
      <c r="A113" s="34" t="s">
        <v>19</v>
      </c>
      <c r="B113" s="34" t="s">
        <v>210</v>
      </c>
      <c r="C113" s="34" t="s">
        <v>2012</v>
      </c>
      <c r="D113" s="34" t="s">
        <v>2727</v>
      </c>
      <c r="E113" s="34" t="s">
        <v>1774</v>
      </c>
      <c r="F113" s="34" t="s">
        <v>2005</v>
      </c>
      <c r="G113" s="34" t="s">
        <v>2048</v>
      </c>
      <c r="H113" s="34">
        <v>119101</v>
      </c>
      <c r="I113" s="34" t="s">
        <v>1774</v>
      </c>
      <c r="J113" s="34">
        <v>4</v>
      </c>
      <c r="K113" s="34">
        <v>0</v>
      </c>
      <c r="L113" s="34">
        <v>0</v>
      </c>
      <c r="O113" s="34" t="s">
        <v>211</v>
      </c>
      <c r="P113" s="34">
        <v>708</v>
      </c>
      <c r="U113" s="34" t="s">
        <v>2016</v>
      </c>
    </row>
    <row r="114" spans="1:22" x14ac:dyDescent="0.35">
      <c r="A114" s="34" t="s">
        <v>19</v>
      </c>
      <c r="B114" s="34" t="s">
        <v>210</v>
      </c>
      <c r="C114" s="34" t="s">
        <v>2012</v>
      </c>
      <c r="E114" s="34" t="s">
        <v>2726</v>
      </c>
      <c r="F114" s="34" t="s">
        <v>2005</v>
      </c>
      <c r="G114" s="34" t="s">
        <v>2048</v>
      </c>
      <c r="I114" s="34" t="s">
        <v>2726</v>
      </c>
      <c r="J114" s="34">
        <v>4</v>
      </c>
      <c r="K114" s="34">
        <v>0</v>
      </c>
      <c r="L114" s="34">
        <v>0</v>
      </c>
      <c r="O114" s="34" t="s">
        <v>211</v>
      </c>
      <c r="P114" s="34">
        <v>710</v>
      </c>
      <c r="U114" s="34" t="s">
        <v>2016</v>
      </c>
    </row>
    <row r="115" spans="1:22" x14ac:dyDescent="0.35">
      <c r="A115" s="34" t="s">
        <v>19</v>
      </c>
      <c r="B115" s="34" t="s">
        <v>212</v>
      </c>
      <c r="C115" s="34" t="s">
        <v>2012</v>
      </c>
      <c r="D115" s="34" t="s">
        <v>2725</v>
      </c>
      <c r="E115" s="34" t="s">
        <v>497</v>
      </c>
      <c r="F115" s="34" t="s">
        <v>2005</v>
      </c>
      <c r="G115" s="34" t="s">
        <v>2048</v>
      </c>
      <c r="H115" s="34">
        <v>119099</v>
      </c>
      <c r="I115" s="34" t="s">
        <v>497</v>
      </c>
      <c r="J115" s="34">
        <v>4</v>
      </c>
      <c r="K115" s="34">
        <v>0</v>
      </c>
      <c r="L115" s="34">
        <v>0</v>
      </c>
      <c r="O115" s="34" t="s">
        <v>211</v>
      </c>
      <c r="P115" s="34">
        <v>707</v>
      </c>
      <c r="U115" s="34" t="s">
        <v>2016</v>
      </c>
    </row>
    <row r="116" spans="1:22" x14ac:dyDescent="0.35">
      <c r="A116" s="34" t="s">
        <v>19</v>
      </c>
      <c r="B116" s="34" t="s">
        <v>216</v>
      </c>
      <c r="C116" s="34" t="s">
        <v>2012</v>
      </c>
      <c r="D116" s="34" t="s">
        <v>2724</v>
      </c>
      <c r="E116" s="34" t="s">
        <v>2723</v>
      </c>
      <c r="F116" s="34" t="s">
        <v>2005</v>
      </c>
      <c r="G116" s="34" t="s">
        <v>2048</v>
      </c>
      <c r="H116" s="34">
        <v>119100</v>
      </c>
      <c r="I116" s="34" t="s">
        <v>2723</v>
      </c>
      <c r="J116" s="34">
        <v>4</v>
      </c>
      <c r="K116" s="34">
        <v>0</v>
      </c>
      <c r="L116" s="34">
        <v>0</v>
      </c>
      <c r="O116" s="34" t="s">
        <v>211</v>
      </c>
      <c r="P116" s="34">
        <v>706</v>
      </c>
      <c r="U116" s="34" t="s">
        <v>2016</v>
      </c>
    </row>
    <row r="117" spans="1:22" x14ac:dyDescent="0.35">
      <c r="A117" s="34" t="s">
        <v>19</v>
      </c>
      <c r="B117" s="34" t="s">
        <v>216</v>
      </c>
      <c r="C117" s="34" t="s">
        <v>2012</v>
      </c>
      <c r="E117" s="34" t="s">
        <v>2722</v>
      </c>
      <c r="F117" s="34" t="s">
        <v>2005</v>
      </c>
      <c r="G117" s="34" t="s">
        <v>2048</v>
      </c>
      <c r="I117" s="34" t="s">
        <v>2722</v>
      </c>
      <c r="J117" s="34">
        <v>4</v>
      </c>
      <c r="K117" s="34">
        <v>0</v>
      </c>
      <c r="L117" s="34">
        <v>0</v>
      </c>
      <c r="O117" s="34" t="s">
        <v>211</v>
      </c>
      <c r="P117" s="34">
        <v>709</v>
      </c>
      <c r="U117" s="34" t="s">
        <v>2016</v>
      </c>
    </row>
    <row r="118" spans="1:22" x14ac:dyDescent="0.35">
      <c r="A118" s="34" t="s">
        <v>19</v>
      </c>
      <c r="B118" s="34" t="s">
        <v>214</v>
      </c>
      <c r="C118" s="34" t="s">
        <v>2007</v>
      </c>
      <c r="D118" s="34" t="s">
        <v>2721</v>
      </c>
      <c r="E118" s="34" t="s">
        <v>2720</v>
      </c>
      <c r="F118" s="34" t="s">
        <v>2005</v>
      </c>
      <c r="G118" s="34" t="s">
        <v>2048</v>
      </c>
      <c r="H118" s="34">
        <v>100085</v>
      </c>
      <c r="I118" s="34" t="s">
        <v>2720</v>
      </c>
      <c r="J118" s="34">
        <v>4</v>
      </c>
      <c r="K118" s="34">
        <v>0</v>
      </c>
      <c r="L118" s="34">
        <v>0</v>
      </c>
      <c r="O118" s="34" t="s">
        <v>211</v>
      </c>
      <c r="P118" s="34">
        <v>61</v>
      </c>
      <c r="U118" s="34" t="s">
        <v>2016</v>
      </c>
    </row>
    <row r="119" spans="1:22" x14ac:dyDescent="0.35">
      <c r="A119" s="34" t="s">
        <v>19</v>
      </c>
      <c r="B119" s="34" t="s">
        <v>214</v>
      </c>
      <c r="C119" s="34" t="s">
        <v>2007</v>
      </c>
      <c r="F119" s="34" t="s">
        <v>2005</v>
      </c>
      <c r="I119" s="34" t="s">
        <v>2719</v>
      </c>
      <c r="J119" s="34">
        <v>4</v>
      </c>
      <c r="K119" s="34">
        <v>0</v>
      </c>
      <c r="L119" s="34">
        <v>0</v>
      </c>
      <c r="O119" s="34" t="s">
        <v>211</v>
      </c>
      <c r="P119" s="34">
        <v>395</v>
      </c>
      <c r="U119" s="34" t="s">
        <v>2016</v>
      </c>
    </row>
    <row r="120" spans="1:22" x14ac:dyDescent="0.35">
      <c r="A120" s="34" t="s">
        <v>19</v>
      </c>
      <c r="B120" s="34" t="s">
        <v>215</v>
      </c>
      <c r="C120" s="34" t="s">
        <v>2007</v>
      </c>
      <c r="D120" s="34" t="s">
        <v>2718</v>
      </c>
      <c r="E120" s="34" t="s">
        <v>500</v>
      </c>
      <c r="F120" s="34" t="s">
        <v>2005</v>
      </c>
      <c r="G120" s="34" t="s">
        <v>2048</v>
      </c>
      <c r="H120" s="34">
        <v>100084</v>
      </c>
      <c r="I120" s="34" t="s">
        <v>500</v>
      </c>
      <c r="J120" s="34">
        <v>4</v>
      </c>
      <c r="K120" s="34">
        <v>0</v>
      </c>
      <c r="L120" s="34">
        <v>0</v>
      </c>
      <c r="O120" s="34" t="s">
        <v>211</v>
      </c>
      <c r="P120" s="34">
        <v>60</v>
      </c>
      <c r="U120" s="34" t="s">
        <v>2016</v>
      </c>
    </row>
    <row r="121" spans="1:22" x14ac:dyDescent="0.35">
      <c r="A121" s="34" t="s">
        <v>19</v>
      </c>
      <c r="B121" s="34" t="s">
        <v>217</v>
      </c>
      <c r="C121" s="34" t="s">
        <v>2007</v>
      </c>
      <c r="D121" s="34" t="s">
        <v>2717</v>
      </c>
      <c r="E121" s="34" t="s">
        <v>2716</v>
      </c>
      <c r="F121" s="34" t="s">
        <v>2005</v>
      </c>
      <c r="G121" s="34" t="s">
        <v>2048</v>
      </c>
      <c r="H121" s="34">
        <v>100086</v>
      </c>
      <c r="I121" s="34" t="s">
        <v>2716</v>
      </c>
      <c r="J121" s="34">
        <v>4</v>
      </c>
      <c r="K121" s="34">
        <v>0</v>
      </c>
      <c r="L121" s="34">
        <v>0</v>
      </c>
      <c r="O121" s="34" t="s">
        <v>211</v>
      </c>
      <c r="P121" s="34">
        <v>58</v>
      </c>
      <c r="U121" s="34" t="s">
        <v>2016</v>
      </c>
    </row>
    <row r="122" spans="1:22" x14ac:dyDescent="0.35">
      <c r="A122" s="34" t="s">
        <v>19</v>
      </c>
      <c r="B122" s="34" t="s">
        <v>217</v>
      </c>
      <c r="C122" s="34" t="s">
        <v>2007</v>
      </c>
      <c r="F122" s="34" t="s">
        <v>2005</v>
      </c>
      <c r="I122" s="34" t="s">
        <v>2715</v>
      </c>
      <c r="J122" s="34">
        <v>4</v>
      </c>
      <c r="K122" s="34">
        <v>0</v>
      </c>
      <c r="L122" s="34">
        <v>0</v>
      </c>
      <c r="O122" s="34" t="s">
        <v>211</v>
      </c>
      <c r="P122" s="34">
        <v>393</v>
      </c>
      <c r="U122" s="34" t="s">
        <v>2016</v>
      </c>
    </row>
    <row r="123" spans="1:22" x14ac:dyDescent="0.35">
      <c r="A123" s="34" t="s">
        <v>20</v>
      </c>
      <c r="B123" s="34" t="s">
        <v>218</v>
      </c>
      <c r="C123" s="34" t="s">
        <v>2012</v>
      </c>
      <c r="D123" s="34" t="s">
        <v>2714</v>
      </c>
      <c r="E123" s="34" t="s">
        <v>2713</v>
      </c>
      <c r="F123" s="34" t="s">
        <v>2005</v>
      </c>
      <c r="G123" s="34" t="s">
        <v>2048</v>
      </c>
      <c r="H123" s="34">
        <v>123288</v>
      </c>
      <c r="I123" s="34" t="s">
        <v>2713</v>
      </c>
      <c r="J123" s="34">
        <v>4</v>
      </c>
      <c r="K123" s="34">
        <v>0</v>
      </c>
      <c r="L123" s="34">
        <v>0</v>
      </c>
      <c r="M123" s="34">
        <v>10.152699999999999</v>
      </c>
      <c r="N123" s="34" t="s">
        <v>2030</v>
      </c>
      <c r="O123" s="34" t="s">
        <v>211</v>
      </c>
      <c r="P123" s="34">
        <v>801</v>
      </c>
      <c r="U123" s="34" t="s">
        <v>2016</v>
      </c>
    </row>
    <row r="124" spans="1:22" x14ac:dyDescent="0.35">
      <c r="A124" s="34" t="s">
        <v>20</v>
      </c>
      <c r="B124" s="34" t="s">
        <v>210</v>
      </c>
      <c r="C124" s="34" t="s">
        <v>2012</v>
      </c>
      <c r="D124" s="34" t="s">
        <v>2712</v>
      </c>
      <c r="E124" s="34" t="s">
        <v>1801</v>
      </c>
      <c r="F124" s="34" t="s">
        <v>2005</v>
      </c>
      <c r="G124" s="34" t="s">
        <v>2048</v>
      </c>
      <c r="H124" s="34">
        <v>119108</v>
      </c>
      <c r="I124" s="34" t="s">
        <v>1801</v>
      </c>
      <c r="J124" s="34">
        <v>4</v>
      </c>
      <c r="K124" s="34">
        <v>0</v>
      </c>
      <c r="L124" s="34">
        <v>0</v>
      </c>
      <c r="O124" s="34" t="s">
        <v>211</v>
      </c>
      <c r="P124" s="34">
        <v>724</v>
      </c>
      <c r="U124" s="34" t="s">
        <v>2016</v>
      </c>
      <c r="V124" s="34" t="s">
        <v>1416</v>
      </c>
    </row>
    <row r="125" spans="1:22" x14ac:dyDescent="0.35">
      <c r="A125" s="34" t="s">
        <v>20</v>
      </c>
      <c r="B125" s="34" t="s">
        <v>210</v>
      </c>
      <c r="C125" s="34" t="s">
        <v>2012</v>
      </c>
      <c r="E125" s="34" t="s">
        <v>2711</v>
      </c>
      <c r="F125" s="34" t="s">
        <v>2005</v>
      </c>
      <c r="G125" s="34" t="s">
        <v>2048</v>
      </c>
      <c r="I125" s="34" t="s">
        <v>2711</v>
      </c>
      <c r="J125" s="34">
        <v>4</v>
      </c>
      <c r="K125" s="34">
        <v>0</v>
      </c>
      <c r="L125" s="34">
        <v>0</v>
      </c>
      <c r="O125" s="34" t="s">
        <v>211</v>
      </c>
      <c r="P125" s="34">
        <v>726</v>
      </c>
      <c r="U125" s="34" t="s">
        <v>2016</v>
      </c>
    </row>
    <row r="126" spans="1:22" x14ac:dyDescent="0.35">
      <c r="A126" s="34" t="s">
        <v>20</v>
      </c>
      <c r="B126" s="34" t="s">
        <v>212</v>
      </c>
      <c r="C126" s="34" t="s">
        <v>2012</v>
      </c>
      <c r="D126" s="34" t="s">
        <v>2710</v>
      </c>
      <c r="E126" s="34" t="s">
        <v>557</v>
      </c>
      <c r="F126" s="34" t="s">
        <v>2005</v>
      </c>
      <c r="G126" s="34" t="s">
        <v>2048</v>
      </c>
      <c r="H126" s="34">
        <v>119106</v>
      </c>
      <c r="I126" s="34" t="s">
        <v>557</v>
      </c>
      <c r="J126" s="34">
        <v>4</v>
      </c>
      <c r="K126" s="34">
        <v>0</v>
      </c>
      <c r="L126" s="34">
        <v>0</v>
      </c>
      <c r="O126" s="34" t="s">
        <v>211</v>
      </c>
      <c r="P126" s="34">
        <v>723</v>
      </c>
      <c r="U126" s="34" t="s">
        <v>2016</v>
      </c>
      <c r="V126" s="34" t="s">
        <v>1418</v>
      </c>
    </row>
    <row r="127" spans="1:22" x14ac:dyDescent="0.35">
      <c r="A127" s="34" t="s">
        <v>20</v>
      </c>
      <c r="B127" s="34" t="s">
        <v>216</v>
      </c>
      <c r="C127" s="34" t="s">
        <v>2012</v>
      </c>
      <c r="D127" s="34" t="s">
        <v>2709</v>
      </c>
      <c r="E127" s="34" t="s">
        <v>2708</v>
      </c>
      <c r="F127" s="34" t="s">
        <v>2005</v>
      </c>
      <c r="G127" s="34" t="s">
        <v>2048</v>
      </c>
      <c r="H127" s="34">
        <v>119107</v>
      </c>
      <c r="I127" s="34" t="s">
        <v>2708</v>
      </c>
      <c r="J127" s="34">
        <v>4</v>
      </c>
      <c r="K127" s="34">
        <v>0</v>
      </c>
      <c r="L127" s="34">
        <v>0</v>
      </c>
      <c r="O127" s="34" t="s">
        <v>211</v>
      </c>
      <c r="P127" s="34">
        <v>722</v>
      </c>
      <c r="U127" s="34" t="s">
        <v>2016</v>
      </c>
      <c r="V127" s="34" t="s">
        <v>1419</v>
      </c>
    </row>
    <row r="128" spans="1:22" x14ac:dyDescent="0.35">
      <c r="A128" s="34" t="s">
        <v>20</v>
      </c>
      <c r="B128" s="34" t="s">
        <v>216</v>
      </c>
      <c r="C128" s="34" t="s">
        <v>2012</v>
      </c>
      <c r="E128" s="34" t="s">
        <v>2707</v>
      </c>
      <c r="F128" s="34" t="s">
        <v>2005</v>
      </c>
      <c r="G128" s="34" t="s">
        <v>2048</v>
      </c>
      <c r="I128" s="34" t="s">
        <v>2707</v>
      </c>
      <c r="J128" s="34">
        <v>4</v>
      </c>
      <c r="K128" s="34">
        <v>0</v>
      </c>
      <c r="L128" s="34">
        <v>0</v>
      </c>
      <c r="O128" s="34" t="s">
        <v>211</v>
      </c>
      <c r="P128" s="34">
        <v>725</v>
      </c>
      <c r="U128" s="34" t="s">
        <v>2016</v>
      </c>
    </row>
    <row r="129" spans="1:22" x14ac:dyDescent="0.35">
      <c r="A129" s="34" t="s">
        <v>20</v>
      </c>
      <c r="B129" s="34" t="s">
        <v>219</v>
      </c>
      <c r="C129" s="34" t="s">
        <v>2007</v>
      </c>
      <c r="D129" s="34" t="s">
        <v>2706</v>
      </c>
      <c r="E129" s="34" t="s">
        <v>2705</v>
      </c>
      <c r="F129" s="34" t="s">
        <v>2005</v>
      </c>
      <c r="G129" s="34" t="s">
        <v>2048</v>
      </c>
      <c r="H129" s="34">
        <v>123287</v>
      </c>
      <c r="I129" s="34" t="s">
        <v>2705</v>
      </c>
      <c r="J129" s="34">
        <v>4</v>
      </c>
      <c r="K129" s="34">
        <v>0</v>
      </c>
      <c r="L129" s="34">
        <v>0</v>
      </c>
      <c r="M129" s="34">
        <v>10.1021</v>
      </c>
      <c r="N129" s="34" t="s">
        <v>2030</v>
      </c>
      <c r="O129" s="34" t="s">
        <v>211</v>
      </c>
      <c r="P129" s="34">
        <v>528</v>
      </c>
      <c r="U129" s="34" t="s">
        <v>2016</v>
      </c>
    </row>
    <row r="130" spans="1:22" x14ac:dyDescent="0.35">
      <c r="A130" s="34" t="s">
        <v>20</v>
      </c>
      <c r="B130" s="34" t="s">
        <v>214</v>
      </c>
      <c r="C130" s="34" t="s">
        <v>2007</v>
      </c>
      <c r="D130" s="34" t="s">
        <v>2704</v>
      </c>
      <c r="E130" s="34" t="s">
        <v>2703</v>
      </c>
      <c r="F130" s="34" t="s">
        <v>2005</v>
      </c>
      <c r="G130" s="34" t="s">
        <v>2048</v>
      </c>
      <c r="H130" s="34">
        <v>100088</v>
      </c>
      <c r="I130" s="34" t="s">
        <v>2703</v>
      </c>
      <c r="J130" s="34">
        <v>4</v>
      </c>
      <c r="K130" s="34">
        <v>0</v>
      </c>
      <c r="L130" s="34">
        <v>0</v>
      </c>
      <c r="O130" s="34" t="s">
        <v>211</v>
      </c>
      <c r="P130" s="34">
        <v>63</v>
      </c>
      <c r="U130" s="34" t="s">
        <v>2016</v>
      </c>
      <c r="V130" s="34" t="s">
        <v>1422</v>
      </c>
    </row>
    <row r="131" spans="1:22" x14ac:dyDescent="0.35">
      <c r="A131" s="34" t="s">
        <v>20</v>
      </c>
      <c r="B131" s="34" t="s">
        <v>214</v>
      </c>
      <c r="C131" s="34" t="s">
        <v>2007</v>
      </c>
      <c r="F131" s="34" t="s">
        <v>2005</v>
      </c>
      <c r="I131" s="34" t="s">
        <v>2702</v>
      </c>
      <c r="J131" s="34">
        <v>4</v>
      </c>
      <c r="K131" s="34">
        <v>0</v>
      </c>
      <c r="L131" s="34">
        <v>0</v>
      </c>
      <c r="O131" s="34" t="s">
        <v>211</v>
      </c>
      <c r="P131" s="34">
        <v>396</v>
      </c>
      <c r="U131" s="34" t="s">
        <v>2016</v>
      </c>
    </row>
    <row r="132" spans="1:22" x14ac:dyDescent="0.35">
      <c r="A132" s="34" t="s">
        <v>20</v>
      </c>
      <c r="B132" s="34" t="s">
        <v>215</v>
      </c>
      <c r="C132" s="34" t="s">
        <v>2007</v>
      </c>
      <c r="D132" s="34" t="s">
        <v>2701</v>
      </c>
      <c r="E132" s="34" t="s">
        <v>561</v>
      </c>
      <c r="F132" s="34" t="s">
        <v>2005</v>
      </c>
      <c r="G132" s="34" t="s">
        <v>2048</v>
      </c>
      <c r="H132" s="34">
        <v>100087</v>
      </c>
      <c r="I132" s="34" t="s">
        <v>561</v>
      </c>
      <c r="J132" s="34">
        <v>4</v>
      </c>
      <c r="K132" s="34">
        <v>0</v>
      </c>
      <c r="L132" s="34">
        <v>0</v>
      </c>
      <c r="O132" s="34" t="s">
        <v>211</v>
      </c>
      <c r="P132" s="34">
        <v>62</v>
      </c>
      <c r="U132" s="34" t="s">
        <v>2016</v>
      </c>
      <c r="V132" s="34" t="s">
        <v>1424</v>
      </c>
    </row>
    <row r="133" spans="1:22" x14ac:dyDescent="0.35">
      <c r="A133" s="34" t="s">
        <v>20</v>
      </c>
      <c r="B133" s="34" t="s">
        <v>217</v>
      </c>
      <c r="C133" s="34" t="s">
        <v>2007</v>
      </c>
      <c r="D133" s="34" t="s">
        <v>2700</v>
      </c>
      <c r="E133" s="34" t="s">
        <v>2699</v>
      </c>
      <c r="F133" s="34" t="s">
        <v>2005</v>
      </c>
      <c r="G133" s="34" t="s">
        <v>2048</v>
      </c>
      <c r="H133" s="34">
        <v>100089</v>
      </c>
      <c r="I133" s="34" t="s">
        <v>2699</v>
      </c>
      <c r="J133" s="34">
        <v>4</v>
      </c>
      <c r="K133" s="34">
        <v>0</v>
      </c>
      <c r="L133" s="34">
        <v>0</v>
      </c>
      <c r="O133" s="34" t="s">
        <v>211</v>
      </c>
      <c r="P133" s="34">
        <v>59</v>
      </c>
      <c r="U133" s="34" t="s">
        <v>2016</v>
      </c>
      <c r="V133" s="34" t="s">
        <v>1425</v>
      </c>
    </row>
    <row r="134" spans="1:22" x14ac:dyDescent="0.35">
      <c r="A134" s="34" t="s">
        <v>20</v>
      </c>
      <c r="B134" s="34" t="s">
        <v>217</v>
      </c>
      <c r="C134" s="34" t="s">
        <v>2007</v>
      </c>
      <c r="F134" s="34" t="s">
        <v>2005</v>
      </c>
      <c r="I134" s="34" t="s">
        <v>2698</v>
      </c>
      <c r="J134" s="34">
        <v>4</v>
      </c>
      <c r="K134" s="34">
        <v>0</v>
      </c>
      <c r="L134" s="34">
        <v>0</v>
      </c>
      <c r="O134" s="34" t="s">
        <v>211</v>
      </c>
      <c r="P134" s="34">
        <v>394</v>
      </c>
      <c r="U134" s="34" t="s">
        <v>2016</v>
      </c>
    </row>
    <row r="135" spans="1:22" x14ac:dyDescent="0.35">
      <c r="A135" s="34" t="s">
        <v>20</v>
      </c>
      <c r="B135" s="34" t="s">
        <v>69</v>
      </c>
      <c r="C135" s="34" t="s">
        <v>2692</v>
      </c>
      <c r="D135" s="34" t="s">
        <v>2697</v>
      </c>
      <c r="E135" s="34" t="s">
        <v>2696</v>
      </c>
      <c r="F135" s="34" t="s">
        <v>2005</v>
      </c>
      <c r="G135" s="34" t="s">
        <v>2004</v>
      </c>
      <c r="H135" s="34">
        <v>139306</v>
      </c>
      <c r="I135" s="34" t="s">
        <v>2696</v>
      </c>
      <c r="J135" s="34">
        <v>4</v>
      </c>
      <c r="K135" s="34">
        <v>0</v>
      </c>
      <c r="L135" s="34">
        <v>0</v>
      </c>
      <c r="M135" s="34">
        <v>10</v>
      </c>
      <c r="N135" s="34" t="s">
        <v>2030</v>
      </c>
      <c r="O135" s="34" t="s">
        <v>211</v>
      </c>
      <c r="P135" s="34">
        <v>572</v>
      </c>
      <c r="U135" s="34" t="s">
        <v>2016</v>
      </c>
    </row>
    <row r="136" spans="1:22" x14ac:dyDescent="0.35">
      <c r="A136" s="34" t="s">
        <v>20</v>
      </c>
      <c r="B136" s="34" t="s">
        <v>68</v>
      </c>
      <c r="C136" s="34" t="s">
        <v>2692</v>
      </c>
      <c r="D136" s="34" t="s">
        <v>2695</v>
      </c>
      <c r="E136" s="34" t="s">
        <v>2694</v>
      </c>
      <c r="F136" s="34" t="s">
        <v>2005</v>
      </c>
      <c r="G136" s="34" t="s">
        <v>2004</v>
      </c>
      <c r="H136" s="34">
        <v>139305</v>
      </c>
      <c r="I136" s="34" t="s">
        <v>2694</v>
      </c>
      <c r="J136" s="34">
        <v>4</v>
      </c>
      <c r="K136" s="34">
        <v>0</v>
      </c>
      <c r="L136" s="34">
        <v>0</v>
      </c>
      <c r="O136" s="34" t="s">
        <v>211</v>
      </c>
      <c r="P136" s="34">
        <v>571</v>
      </c>
      <c r="U136" s="34" t="s">
        <v>2016</v>
      </c>
    </row>
    <row r="137" spans="1:22" x14ac:dyDescent="0.35">
      <c r="A137" s="34" t="s">
        <v>20</v>
      </c>
      <c r="B137" s="34" t="s">
        <v>71</v>
      </c>
      <c r="C137" s="34" t="s">
        <v>2692</v>
      </c>
      <c r="D137" s="34" t="s">
        <v>2693</v>
      </c>
      <c r="E137" s="34" t="s">
        <v>565</v>
      </c>
      <c r="F137" s="34" t="s">
        <v>2005</v>
      </c>
      <c r="G137" s="34" t="s">
        <v>2004</v>
      </c>
      <c r="H137" s="34">
        <v>139304</v>
      </c>
      <c r="I137" s="34" t="s">
        <v>565</v>
      </c>
      <c r="J137" s="34">
        <v>4</v>
      </c>
      <c r="K137" s="34">
        <v>0</v>
      </c>
      <c r="L137" s="34">
        <v>0</v>
      </c>
      <c r="M137" s="34">
        <v>10</v>
      </c>
      <c r="N137" s="34" t="s">
        <v>2030</v>
      </c>
      <c r="O137" s="34" t="s">
        <v>211</v>
      </c>
      <c r="P137" s="34">
        <v>570</v>
      </c>
      <c r="U137" s="34" t="s">
        <v>2016</v>
      </c>
    </row>
    <row r="138" spans="1:22" x14ac:dyDescent="0.35">
      <c r="A138" s="34" t="s">
        <v>20</v>
      </c>
      <c r="B138" s="34" t="s">
        <v>70</v>
      </c>
      <c r="C138" s="34" t="s">
        <v>2692</v>
      </c>
      <c r="D138" s="34" t="s">
        <v>2691</v>
      </c>
      <c r="E138" s="34" t="s">
        <v>566</v>
      </c>
      <c r="F138" s="34" t="s">
        <v>2005</v>
      </c>
      <c r="G138" s="34" t="s">
        <v>2004</v>
      </c>
      <c r="H138" s="34">
        <v>139303</v>
      </c>
      <c r="I138" s="34" t="s">
        <v>566</v>
      </c>
      <c r="J138" s="34">
        <v>4</v>
      </c>
      <c r="K138" s="34">
        <v>0</v>
      </c>
      <c r="L138" s="34">
        <v>0</v>
      </c>
      <c r="O138" s="34" t="s">
        <v>211</v>
      </c>
      <c r="P138" s="34">
        <v>569</v>
      </c>
      <c r="U138" s="34" t="s">
        <v>2016</v>
      </c>
    </row>
    <row r="139" spans="1:22" x14ac:dyDescent="0.35">
      <c r="A139" s="34" t="s">
        <v>11</v>
      </c>
      <c r="B139" s="34" t="s">
        <v>212</v>
      </c>
      <c r="C139" s="34" t="s">
        <v>2012</v>
      </c>
      <c r="D139" s="34" t="s">
        <v>2690</v>
      </c>
      <c r="E139" s="34" t="s">
        <v>549</v>
      </c>
      <c r="F139" s="34" t="s">
        <v>2005</v>
      </c>
      <c r="G139" s="34" t="s">
        <v>2018</v>
      </c>
      <c r="H139" s="34">
        <v>118994</v>
      </c>
      <c r="I139" s="34" t="s">
        <v>549</v>
      </c>
      <c r="J139" s="34">
        <v>4</v>
      </c>
      <c r="K139" s="34">
        <v>0</v>
      </c>
      <c r="L139" s="34">
        <v>1</v>
      </c>
      <c r="O139" s="34" t="s">
        <v>211</v>
      </c>
      <c r="P139" s="34">
        <v>717</v>
      </c>
      <c r="U139" s="34" t="s">
        <v>2016</v>
      </c>
      <c r="V139" s="34" t="s">
        <v>1540</v>
      </c>
    </row>
    <row r="140" spans="1:22" x14ac:dyDescent="0.35">
      <c r="A140" s="34" t="s">
        <v>11</v>
      </c>
      <c r="B140" s="34" t="s">
        <v>216</v>
      </c>
      <c r="C140" s="34" t="s">
        <v>2012</v>
      </c>
      <c r="D140" s="34" t="s">
        <v>2689</v>
      </c>
      <c r="E140" s="34" t="s">
        <v>2688</v>
      </c>
      <c r="F140" s="34" t="s">
        <v>2005</v>
      </c>
      <c r="G140" s="34" t="s">
        <v>2018</v>
      </c>
      <c r="H140" s="34">
        <v>118992</v>
      </c>
      <c r="I140" s="34" t="s">
        <v>2688</v>
      </c>
      <c r="J140" s="34">
        <v>4</v>
      </c>
      <c r="K140" s="34">
        <v>0</v>
      </c>
      <c r="L140" s="34">
        <v>1</v>
      </c>
      <c r="O140" s="34" t="s">
        <v>211</v>
      </c>
      <c r="P140" s="34">
        <v>718</v>
      </c>
      <c r="U140" s="34" t="s">
        <v>2016</v>
      </c>
      <c r="V140" s="34" t="s">
        <v>1541</v>
      </c>
    </row>
    <row r="141" spans="1:22" x14ac:dyDescent="0.35">
      <c r="A141" s="34" t="s">
        <v>11</v>
      </c>
      <c r="B141" s="34" t="s">
        <v>216</v>
      </c>
      <c r="C141" s="34" t="s">
        <v>2012</v>
      </c>
      <c r="E141" s="34" t="s">
        <v>2687</v>
      </c>
      <c r="F141" s="34" t="s">
        <v>2005</v>
      </c>
      <c r="G141" s="34" t="s">
        <v>2018</v>
      </c>
      <c r="I141" s="34" t="s">
        <v>2687</v>
      </c>
      <c r="J141" s="34">
        <v>4</v>
      </c>
      <c r="K141" s="34">
        <v>0</v>
      </c>
      <c r="L141" s="34">
        <v>1</v>
      </c>
      <c r="O141" s="34" t="s">
        <v>211</v>
      </c>
      <c r="P141" s="34">
        <v>720</v>
      </c>
      <c r="U141" s="34" t="s">
        <v>2016</v>
      </c>
    </row>
    <row r="142" spans="1:22" x14ac:dyDescent="0.35">
      <c r="A142" s="34" t="s">
        <v>11</v>
      </c>
      <c r="B142" s="34" t="s">
        <v>220</v>
      </c>
      <c r="C142" s="34" t="s">
        <v>2012</v>
      </c>
      <c r="D142" s="34" t="s">
        <v>2686</v>
      </c>
      <c r="E142" s="34" t="s">
        <v>2685</v>
      </c>
      <c r="F142" s="34" t="s">
        <v>2005</v>
      </c>
      <c r="G142" s="34" t="s">
        <v>2018</v>
      </c>
      <c r="H142" s="34">
        <v>118993</v>
      </c>
      <c r="I142" s="34" t="s">
        <v>2685</v>
      </c>
      <c r="J142" s="34">
        <v>4</v>
      </c>
      <c r="K142" s="34">
        <v>0</v>
      </c>
      <c r="L142" s="34">
        <v>1</v>
      </c>
      <c r="O142" s="34" t="s">
        <v>211</v>
      </c>
      <c r="P142" s="34">
        <v>719</v>
      </c>
      <c r="U142" s="34" t="s">
        <v>2016</v>
      </c>
      <c r="V142" s="34" t="s">
        <v>1543</v>
      </c>
    </row>
    <row r="143" spans="1:22" x14ac:dyDescent="0.35">
      <c r="A143" s="34" t="s">
        <v>11</v>
      </c>
      <c r="B143" s="34" t="s">
        <v>220</v>
      </c>
      <c r="C143" s="34" t="s">
        <v>2012</v>
      </c>
      <c r="E143" s="34" t="s">
        <v>2684</v>
      </c>
      <c r="F143" s="34" t="s">
        <v>2005</v>
      </c>
      <c r="G143" s="34" t="s">
        <v>2018</v>
      </c>
      <c r="I143" s="34" t="s">
        <v>2684</v>
      </c>
      <c r="J143" s="34">
        <v>4</v>
      </c>
      <c r="K143" s="34">
        <v>0</v>
      </c>
      <c r="L143" s="34">
        <v>1</v>
      </c>
      <c r="O143" s="34" t="s">
        <v>211</v>
      </c>
      <c r="P143" s="34">
        <v>721</v>
      </c>
      <c r="U143" s="34" t="s">
        <v>2016</v>
      </c>
    </row>
    <row r="144" spans="1:22" x14ac:dyDescent="0.35">
      <c r="A144" s="34" t="s">
        <v>11</v>
      </c>
      <c r="B144" s="34" t="s">
        <v>215</v>
      </c>
      <c r="C144" s="34" t="s">
        <v>2007</v>
      </c>
      <c r="D144" s="34" t="s">
        <v>2683</v>
      </c>
      <c r="E144" s="34" t="s">
        <v>552</v>
      </c>
      <c r="F144" s="34" t="s">
        <v>2005</v>
      </c>
      <c r="G144" s="34" t="s">
        <v>2018</v>
      </c>
      <c r="H144" s="34">
        <v>102448</v>
      </c>
      <c r="I144" s="34" t="s">
        <v>552</v>
      </c>
      <c r="J144" s="34">
        <v>4</v>
      </c>
      <c r="K144" s="34">
        <v>0</v>
      </c>
      <c r="L144" s="34">
        <v>1</v>
      </c>
      <c r="O144" s="34" t="s">
        <v>211</v>
      </c>
      <c r="P144" s="34">
        <v>84</v>
      </c>
      <c r="U144" s="34" t="s">
        <v>2016</v>
      </c>
      <c r="V144" s="34" t="s">
        <v>1549</v>
      </c>
    </row>
    <row r="145" spans="1:22" x14ac:dyDescent="0.35">
      <c r="A145" s="34" t="s">
        <v>11</v>
      </c>
      <c r="B145" s="34" t="s">
        <v>217</v>
      </c>
      <c r="C145" s="34" t="s">
        <v>2007</v>
      </c>
      <c r="D145" s="34" t="s">
        <v>2682</v>
      </c>
      <c r="E145" s="34" t="s">
        <v>2681</v>
      </c>
      <c r="F145" s="34" t="s">
        <v>2005</v>
      </c>
      <c r="G145" s="34" t="s">
        <v>2018</v>
      </c>
      <c r="H145" s="34">
        <v>102450</v>
      </c>
      <c r="I145" s="34" t="s">
        <v>2681</v>
      </c>
      <c r="J145" s="34">
        <v>4</v>
      </c>
      <c r="K145" s="34">
        <v>0</v>
      </c>
      <c r="L145" s="34">
        <v>1</v>
      </c>
      <c r="O145" s="34" t="s">
        <v>211</v>
      </c>
      <c r="P145" s="34">
        <v>85</v>
      </c>
      <c r="U145" s="34" t="s">
        <v>2016</v>
      </c>
      <c r="V145" s="34" t="s">
        <v>1545</v>
      </c>
    </row>
    <row r="146" spans="1:22" x14ac:dyDescent="0.35">
      <c r="A146" s="34" t="s">
        <v>11</v>
      </c>
      <c r="B146" s="34" t="s">
        <v>217</v>
      </c>
      <c r="C146" s="34" t="s">
        <v>2007</v>
      </c>
      <c r="F146" s="34" t="s">
        <v>2005</v>
      </c>
      <c r="I146" s="34" t="s">
        <v>2680</v>
      </c>
      <c r="J146" s="34">
        <v>4</v>
      </c>
      <c r="K146" s="34">
        <v>0</v>
      </c>
      <c r="L146" s="34">
        <v>1</v>
      </c>
      <c r="O146" s="34" t="s">
        <v>211</v>
      </c>
      <c r="P146" s="34">
        <v>406</v>
      </c>
      <c r="U146" s="34" t="s">
        <v>2016</v>
      </c>
    </row>
    <row r="147" spans="1:22" x14ac:dyDescent="0.35">
      <c r="A147" s="34" t="s">
        <v>11</v>
      </c>
      <c r="B147" s="34" t="s">
        <v>221</v>
      </c>
      <c r="C147" s="34" t="s">
        <v>2007</v>
      </c>
      <c r="D147" s="34" t="s">
        <v>2679</v>
      </c>
      <c r="E147" s="34" t="s">
        <v>2678</v>
      </c>
      <c r="F147" s="34" t="s">
        <v>2005</v>
      </c>
      <c r="G147" s="34" t="s">
        <v>2018</v>
      </c>
      <c r="H147" s="34">
        <v>102451</v>
      </c>
      <c r="I147" s="34" t="s">
        <v>2678</v>
      </c>
      <c r="J147" s="34">
        <v>4</v>
      </c>
      <c r="K147" s="34">
        <v>0</v>
      </c>
      <c r="L147" s="34">
        <v>1</v>
      </c>
      <c r="O147" s="34" t="s">
        <v>211</v>
      </c>
      <c r="P147" s="34">
        <v>86</v>
      </c>
      <c r="U147" s="34" t="s">
        <v>2016</v>
      </c>
      <c r="V147" s="34" t="s">
        <v>1547</v>
      </c>
    </row>
    <row r="148" spans="1:22" x14ac:dyDescent="0.35">
      <c r="A148" s="34" t="s">
        <v>11</v>
      </c>
      <c r="B148" s="34" t="s">
        <v>221</v>
      </c>
      <c r="C148" s="34" t="s">
        <v>2007</v>
      </c>
      <c r="F148" s="34" t="s">
        <v>2005</v>
      </c>
      <c r="I148" s="34" t="s">
        <v>2677</v>
      </c>
      <c r="J148" s="34">
        <v>4</v>
      </c>
      <c r="K148" s="34">
        <v>0</v>
      </c>
      <c r="L148" s="34">
        <v>1</v>
      </c>
      <c r="O148" s="34" t="s">
        <v>211</v>
      </c>
      <c r="P148" s="34">
        <v>407</v>
      </c>
      <c r="U148" s="34" t="s">
        <v>2016</v>
      </c>
    </row>
    <row r="149" spans="1:22" x14ac:dyDescent="0.35">
      <c r="A149" s="34" t="s">
        <v>24</v>
      </c>
      <c r="B149" s="34" t="s">
        <v>210</v>
      </c>
      <c r="C149" s="34" t="s">
        <v>2012</v>
      </c>
      <c r="D149" s="34" t="s">
        <v>2676</v>
      </c>
      <c r="E149" s="34" t="s">
        <v>1872</v>
      </c>
      <c r="F149" s="34" t="s">
        <v>2005</v>
      </c>
      <c r="G149" s="34" t="s">
        <v>2324</v>
      </c>
      <c r="H149" s="34">
        <v>119253</v>
      </c>
      <c r="I149" s="34" t="s">
        <v>1872</v>
      </c>
      <c r="J149" s="34">
        <v>4</v>
      </c>
      <c r="K149" s="34">
        <v>0</v>
      </c>
      <c r="L149" s="34">
        <v>0</v>
      </c>
      <c r="O149" s="34" t="s">
        <v>211</v>
      </c>
      <c r="P149" s="34">
        <v>737</v>
      </c>
      <c r="U149" s="34" t="s">
        <v>2003</v>
      </c>
    </row>
    <row r="150" spans="1:22" x14ac:dyDescent="0.35">
      <c r="A150" s="34" t="s">
        <v>24</v>
      </c>
      <c r="B150" s="34" t="s">
        <v>210</v>
      </c>
      <c r="C150" s="34" t="s">
        <v>2012</v>
      </c>
      <c r="E150" s="34" t="s">
        <v>2675</v>
      </c>
      <c r="F150" s="34" t="s">
        <v>2005</v>
      </c>
      <c r="G150" s="34" t="s">
        <v>2324</v>
      </c>
      <c r="I150" s="34" t="s">
        <v>2675</v>
      </c>
      <c r="J150" s="34">
        <v>4</v>
      </c>
      <c r="K150" s="34">
        <v>0</v>
      </c>
      <c r="L150" s="34">
        <v>0</v>
      </c>
      <c r="O150" s="34" t="s">
        <v>211</v>
      </c>
      <c r="P150" s="34">
        <v>738</v>
      </c>
      <c r="U150" s="34" t="s">
        <v>2003</v>
      </c>
    </row>
    <row r="151" spans="1:22" x14ac:dyDescent="0.35">
      <c r="A151" s="34" t="s">
        <v>24</v>
      </c>
      <c r="B151" s="34" t="s">
        <v>212</v>
      </c>
      <c r="C151" s="34" t="s">
        <v>2012</v>
      </c>
      <c r="D151" s="34" t="s">
        <v>2674</v>
      </c>
      <c r="E151" s="34" t="s">
        <v>608</v>
      </c>
      <c r="F151" s="34" t="s">
        <v>2005</v>
      </c>
      <c r="G151" s="34" t="s">
        <v>2324</v>
      </c>
      <c r="H151" s="34">
        <v>119252</v>
      </c>
      <c r="I151" s="34" t="s">
        <v>608</v>
      </c>
      <c r="J151" s="34">
        <v>4</v>
      </c>
      <c r="K151" s="34">
        <v>0</v>
      </c>
      <c r="L151" s="34">
        <v>0</v>
      </c>
      <c r="O151" s="34" t="s">
        <v>211</v>
      </c>
      <c r="P151" s="34">
        <v>736</v>
      </c>
      <c r="U151" s="34" t="s">
        <v>2003</v>
      </c>
    </row>
    <row r="152" spans="1:22" x14ac:dyDescent="0.35">
      <c r="A152" s="34" t="s">
        <v>24</v>
      </c>
      <c r="B152" s="34" t="s">
        <v>214</v>
      </c>
      <c r="C152" s="34" t="s">
        <v>2007</v>
      </c>
      <c r="D152" s="34" t="s">
        <v>2673</v>
      </c>
      <c r="E152" s="34" t="s">
        <v>2672</v>
      </c>
      <c r="F152" s="34" t="s">
        <v>2005</v>
      </c>
      <c r="G152" s="34" t="s">
        <v>2324</v>
      </c>
      <c r="H152" s="34">
        <v>117692</v>
      </c>
      <c r="I152" s="34" t="s">
        <v>2672</v>
      </c>
      <c r="J152" s="34">
        <v>4</v>
      </c>
      <c r="K152" s="34">
        <v>0</v>
      </c>
      <c r="L152" s="34">
        <v>0</v>
      </c>
      <c r="O152" s="34" t="s">
        <v>211</v>
      </c>
      <c r="P152" s="34">
        <v>522</v>
      </c>
      <c r="U152" s="34" t="s">
        <v>2003</v>
      </c>
    </row>
    <row r="153" spans="1:22" x14ac:dyDescent="0.35">
      <c r="A153" s="34" t="s">
        <v>24</v>
      </c>
      <c r="B153" s="34" t="s">
        <v>214</v>
      </c>
      <c r="C153" s="34" t="s">
        <v>2007</v>
      </c>
      <c r="F153" s="34" t="s">
        <v>2005</v>
      </c>
      <c r="I153" s="34" t="s">
        <v>2671</v>
      </c>
      <c r="J153" s="34">
        <v>4</v>
      </c>
      <c r="K153" s="34">
        <v>0</v>
      </c>
      <c r="L153" s="34">
        <v>0</v>
      </c>
      <c r="O153" s="34" t="s">
        <v>211</v>
      </c>
      <c r="P153" s="34">
        <v>523</v>
      </c>
      <c r="U153" s="34" t="s">
        <v>2003</v>
      </c>
    </row>
    <row r="154" spans="1:22" x14ac:dyDescent="0.35">
      <c r="A154" s="34" t="s">
        <v>24</v>
      </c>
      <c r="B154" s="34" t="s">
        <v>215</v>
      </c>
      <c r="C154" s="34" t="s">
        <v>2007</v>
      </c>
      <c r="D154" s="34" t="s">
        <v>2670</v>
      </c>
      <c r="E154" s="34" t="s">
        <v>610</v>
      </c>
      <c r="F154" s="34" t="s">
        <v>2005</v>
      </c>
      <c r="G154" s="34" t="s">
        <v>2324</v>
      </c>
      <c r="H154" s="34">
        <v>117691</v>
      </c>
      <c r="I154" s="34" t="s">
        <v>610</v>
      </c>
      <c r="J154" s="34">
        <v>4</v>
      </c>
      <c r="K154" s="34">
        <v>0</v>
      </c>
      <c r="L154" s="34">
        <v>0</v>
      </c>
      <c r="O154" s="34" t="s">
        <v>211</v>
      </c>
      <c r="P154" s="34">
        <v>521</v>
      </c>
      <c r="U154" s="34" t="s">
        <v>2003</v>
      </c>
    </row>
    <row r="155" spans="1:22" x14ac:dyDescent="0.35">
      <c r="A155" s="34" t="s">
        <v>3</v>
      </c>
      <c r="B155" s="34" t="s">
        <v>210</v>
      </c>
      <c r="C155" s="34" t="s">
        <v>2012</v>
      </c>
      <c r="D155" s="34" t="s">
        <v>2669</v>
      </c>
      <c r="E155" s="34" t="s">
        <v>1842</v>
      </c>
      <c r="F155" s="34" t="s">
        <v>2005</v>
      </c>
      <c r="G155" s="34" t="s">
        <v>2324</v>
      </c>
      <c r="H155" s="34">
        <v>119029</v>
      </c>
      <c r="I155" s="34" t="s">
        <v>2668</v>
      </c>
      <c r="J155" s="34">
        <v>3</v>
      </c>
      <c r="K155" s="34">
        <v>0</v>
      </c>
      <c r="L155" s="34">
        <v>0</v>
      </c>
      <c r="O155" s="34" t="s">
        <v>211</v>
      </c>
      <c r="P155" s="34">
        <v>786</v>
      </c>
      <c r="U155" s="34" t="s">
        <v>2003</v>
      </c>
    </row>
    <row r="156" spans="1:22" x14ac:dyDescent="0.35">
      <c r="A156" s="34" t="s">
        <v>3</v>
      </c>
      <c r="B156" s="34" t="s">
        <v>210</v>
      </c>
      <c r="C156" s="34" t="s">
        <v>2012</v>
      </c>
      <c r="E156" s="34" t="s">
        <v>2667</v>
      </c>
      <c r="F156" s="34" t="s">
        <v>2005</v>
      </c>
      <c r="G156" s="34" t="s">
        <v>2324</v>
      </c>
      <c r="I156" s="34" t="s">
        <v>2667</v>
      </c>
      <c r="J156" s="34">
        <v>3</v>
      </c>
      <c r="K156" s="34">
        <v>0</v>
      </c>
      <c r="L156" s="34">
        <v>0</v>
      </c>
      <c r="O156" s="34" t="s">
        <v>211</v>
      </c>
      <c r="P156" s="34">
        <v>787</v>
      </c>
      <c r="U156" s="34" t="s">
        <v>2003</v>
      </c>
    </row>
    <row r="157" spans="1:22" x14ac:dyDescent="0.35">
      <c r="A157" s="34" t="s">
        <v>3</v>
      </c>
      <c r="B157" s="34" t="s">
        <v>212</v>
      </c>
      <c r="C157" s="34" t="s">
        <v>2012</v>
      </c>
      <c r="D157" s="34" t="s">
        <v>2666</v>
      </c>
      <c r="E157" s="34" t="s">
        <v>532</v>
      </c>
      <c r="F157" s="34" t="s">
        <v>2005</v>
      </c>
      <c r="G157" s="34" t="s">
        <v>2324</v>
      </c>
      <c r="H157" s="34">
        <v>119028</v>
      </c>
      <c r="I157" s="34" t="s">
        <v>532</v>
      </c>
      <c r="J157" s="34">
        <v>3</v>
      </c>
      <c r="K157" s="34">
        <v>0</v>
      </c>
      <c r="L157" s="34">
        <v>0</v>
      </c>
      <c r="O157" s="34" t="s">
        <v>211</v>
      </c>
      <c r="P157" s="34">
        <v>785</v>
      </c>
      <c r="U157" s="34" t="s">
        <v>2003</v>
      </c>
    </row>
    <row r="158" spans="1:22" x14ac:dyDescent="0.35">
      <c r="A158" s="34" t="s">
        <v>3</v>
      </c>
      <c r="B158" s="34" t="s">
        <v>226</v>
      </c>
      <c r="C158" s="34" t="s">
        <v>2337</v>
      </c>
      <c r="D158" s="34" t="s">
        <v>2665</v>
      </c>
      <c r="E158" s="34" t="s">
        <v>2664</v>
      </c>
      <c r="F158" s="34" t="s">
        <v>2005</v>
      </c>
      <c r="G158" s="34" t="s">
        <v>2324</v>
      </c>
      <c r="H158" s="34">
        <v>108209</v>
      </c>
      <c r="I158" s="34" t="s">
        <v>2664</v>
      </c>
      <c r="J158" s="34">
        <v>3</v>
      </c>
      <c r="K158" s="34">
        <v>0</v>
      </c>
      <c r="L158" s="34">
        <v>0</v>
      </c>
      <c r="O158" s="34" t="s">
        <v>211</v>
      </c>
      <c r="P158" s="34">
        <v>234</v>
      </c>
      <c r="U158" s="34" t="s">
        <v>2003</v>
      </c>
    </row>
    <row r="159" spans="1:22" x14ac:dyDescent="0.35">
      <c r="A159" s="34" t="s">
        <v>3</v>
      </c>
      <c r="B159" s="34" t="s">
        <v>214</v>
      </c>
      <c r="C159" s="34" t="s">
        <v>2007</v>
      </c>
      <c r="D159" s="34" t="s">
        <v>2663</v>
      </c>
      <c r="E159" s="34" t="s">
        <v>2662</v>
      </c>
      <c r="F159" s="34" t="s">
        <v>2005</v>
      </c>
      <c r="G159" s="34" t="s">
        <v>2324</v>
      </c>
      <c r="H159" s="34">
        <v>108203</v>
      </c>
      <c r="I159" s="34" t="s">
        <v>2662</v>
      </c>
      <c r="J159" s="34">
        <v>3</v>
      </c>
      <c r="K159" s="34">
        <v>0</v>
      </c>
      <c r="L159" s="34">
        <v>0</v>
      </c>
      <c r="O159" s="34" t="s">
        <v>211</v>
      </c>
      <c r="P159" s="34">
        <v>233</v>
      </c>
      <c r="U159" s="34" t="s">
        <v>2003</v>
      </c>
    </row>
    <row r="160" spans="1:22" x14ac:dyDescent="0.35">
      <c r="A160" s="34" t="s">
        <v>3</v>
      </c>
      <c r="B160" s="34" t="s">
        <v>214</v>
      </c>
      <c r="C160" s="34" t="s">
        <v>2007</v>
      </c>
      <c r="F160" s="34" t="s">
        <v>2005</v>
      </c>
      <c r="I160" s="34" t="s">
        <v>2661</v>
      </c>
      <c r="J160" s="34">
        <v>3</v>
      </c>
      <c r="K160" s="34">
        <v>0</v>
      </c>
      <c r="L160" s="34">
        <v>0</v>
      </c>
      <c r="O160" s="34" t="s">
        <v>211</v>
      </c>
      <c r="P160" s="34">
        <v>386</v>
      </c>
      <c r="U160" s="34" t="s">
        <v>2003</v>
      </c>
    </row>
    <row r="161" spans="1:21" x14ac:dyDescent="0.35">
      <c r="A161" s="34" t="s">
        <v>3</v>
      </c>
      <c r="B161" s="34" t="s">
        <v>215</v>
      </c>
      <c r="C161" s="34" t="s">
        <v>2007</v>
      </c>
      <c r="D161" s="34" t="s">
        <v>2660</v>
      </c>
      <c r="E161" s="34" t="s">
        <v>542</v>
      </c>
      <c r="F161" s="34" t="s">
        <v>2005</v>
      </c>
      <c r="G161" s="34" t="s">
        <v>2324</v>
      </c>
      <c r="H161" s="34">
        <v>108202</v>
      </c>
      <c r="I161" s="34" t="s">
        <v>542</v>
      </c>
      <c r="J161" s="34">
        <v>3</v>
      </c>
      <c r="K161" s="34">
        <v>0</v>
      </c>
      <c r="L161" s="34">
        <v>0</v>
      </c>
      <c r="O161" s="34" t="s">
        <v>211</v>
      </c>
      <c r="P161" s="34">
        <v>232</v>
      </c>
      <c r="U161" s="34" t="s">
        <v>2003</v>
      </c>
    </row>
    <row r="162" spans="1:21" x14ac:dyDescent="0.35">
      <c r="A162" s="34" t="s">
        <v>12</v>
      </c>
      <c r="B162" s="34" t="s">
        <v>210</v>
      </c>
      <c r="C162" s="34" t="s">
        <v>2012</v>
      </c>
      <c r="D162" s="34" t="s">
        <v>2659</v>
      </c>
      <c r="E162" s="34" t="s">
        <v>1796</v>
      </c>
      <c r="F162" s="34" t="s">
        <v>2005</v>
      </c>
      <c r="G162" s="34" t="s">
        <v>2335</v>
      </c>
      <c r="H162" s="34">
        <v>118922</v>
      </c>
      <c r="I162" s="34" t="s">
        <v>1796</v>
      </c>
      <c r="J162" s="34">
        <v>4</v>
      </c>
      <c r="K162" s="34">
        <v>0</v>
      </c>
      <c r="L162" s="34">
        <v>0.25</v>
      </c>
      <c r="O162" s="34" t="s">
        <v>211</v>
      </c>
      <c r="P162" s="34">
        <v>703</v>
      </c>
      <c r="U162" s="34" t="s">
        <v>2016</v>
      </c>
    </row>
    <row r="163" spans="1:21" x14ac:dyDescent="0.35">
      <c r="A163" s="34" t="s">
        <v>12</v>
      </c>
      <c r="B163" s="34" t="s">
        <v>210</v>
      </c>
      <c r="C163" s="34" t="s">
        <v>2012</v>
      </c>
      <c r="E163" s="34" t="s">
        <v>2658</v>
      </c>
      <c r="F163" s="34" t="s">
        <v>2005</v>
      </c>
      <c r="G163" s="34" t="s">
        <v>2335</v>
      </c>
      <c r="I163" s="34" t="s">
        <v>2658</v>
      </c>
      <c r="J163" s="34">
        <v>4</v>
      </c>
      <c r="K163" s="34">
        <v>0</v>
      </c>
      <c r="L163" s="34">
        <v>0.25</v>
      </c>
      <c r="O163" s="34" t="s">
        <v>211</v>
      </c>
      <c r="P163" s="34">
        <v>705</v>
      </c>
      <c r="U163" s="34" t="s">
        <v>2016</v>
      </c>
    </row>
    <row r="164" spans="1:21" x14ac:dyDescent="0.35">
      <c r="A164" s="34" t="s">
        <v>12</v>
      </c>
      <c r="B164" s="34" t="s">
        <v>212</v>
      </c>
      <c r="C164" s="34" t="s">
        <v>2012</v>
      </c>
      <c r="D164" s="34" t="s">
        <v>2657</v>
      </c>
      <c r="E164" s="34" t="s">
        <v>279</v>
      </c>
      <c r="F164" s="34" t="s">
        <v>2005</v>
      </c>
      <c r="G164" s="34" t="s">
        <v>2335</v>
      </c>
      <c r="H164" s="34">
        <v>118924</v>
      </c>
      <c r="I164" s="34" t="s">
        <v>2656</v>
      </c>
      <c r="J164" s="34">
        <v>4</v>
      </c>
      <c r="K164" s="34">
        <v>0</v>
      </c>
      <c r="L164" s="34">
        <v>0.25</v>
      </c>
      <c r="O164" s="34" t="s">
        <v>211</v>
      </c>
      <c r="P164" s="34">
        <v>701</v>
      </c>
      <c r="U164" s="34" t="s">
        <v>2016</v>
      </c>
    </row>
    <row r="165" spans="1:21" x14ac:dyDescent="0.35">
      <c r="A165" s="34" t="s">
        <v>12</v>
      </c>
      <c r="B165" s="34" t="s">
        <v>216</v>
      </c>
      <c r="C165" s="34" t="s">
        <v>2012</v>
      </c>
      <c r="D165" s="34" t="s">
        <v>2655</v>
      </c>
      <c r="E165" s="34" t="s">
        <v>2654</v>
      </c>
      <c r="F165" s="34" t="s">
        <v>2005</v>
      </c>
      <c r="G165" s="34" t="s">
        <v>2335</v>
      </c>
      <c r="H165" s="34">
        <v>118921</v>
      </c>
      <c r="I165" s="34" t="s">
        <v>2654</v>
      </c>
      <c r="J165" s="34">
        <v>4</v>
      </c>
      <c r="K165" s="34">
        <v>0</v>
      </c>
      <c r="L165" s="34">
        <v>0.25</v>
      </c>
      <c r="O165" s="34" t="s">
        <v>211</v>
      </c>
      <c r="P165" s="34">
        <v>702</v>
      </c>
      <c r="U165" s="34" t="s">
        <v>2016</v>
      </c>
    </row>
    <row r="166" spans="1:21" x14ac:dyDescent="0.35">
      <c r="A166" s="34" t="s">
        <v>12</v>
      </c>
      <c r="B166" s="34" t="s">
        <v>216</v>
      </c>
      <c r="C166" s="34" t="s">
        <v>2012</v>
      </c>
      <c r="E166" s="34" t="s">
        <v>2653</v>
      </c>
      <c r="F166" s="34" t="s">
        <v>2005</v>
      </c>
      <c r="G166" s="34" t="s">
        <v>2335</v>
      </c>
      <c r="I166" s="34" t="s">
        <v>2653</v>
      </c>
      <c r="J166" s="34">
        <v>4</v>
      </c>
      <c r="K166" s="34">
        <v>0</v>
      </c>
      <c r="L166" s="34">
        <v>0.25</v>
      </c>
      <c r="O166" s="34" t="s">
        <v>211</v>
      </c>
      <c r="P166" s="34">
        <v>704</v>
      </c>
      <c r="U166" s="34" t="s">
        <v>2016</v>
      </c>
    </row>
    <row r="167" spans="1:21" x14ac:dyDescent="0.35">
      <c r="A167" s="34" t="s">
        <v>12</v>
      </c>
      <c r="B167" s="34" t="s">
        <v>214</v>
      </c>
      <c r="C167" s="34" t="s">
        <v>2007</v>
      </c>
      <c r="D167" s="34" t="s">
        <v>2652</v>
      </c>
      <c r="E167" s="34" t="s">
        <v>2651</v>
      </c>
      <c r="F167" s="34" t="s">
        <v>2005</v>
      </c>
      <c r="G167" s="34" t="s">
        <v>2018</v>
      </c>
      <c r="H167" s="34">
        <v>100077</v>
      </c>
      <c r="I167" s="34" t="s">
        <v>2651</v>
      </c>
      <c r="J167" s="34">
        <v>4</v>
      </c>
      <c r="K167" s="34">
        <v>0</v>
      </c>
      <c r="L167" s="34">
        <v>0.25</v>
      </c>
      <c r="O167" s="34" t="s">
        <v>211</v>
      </c>
      <c r="P167" s="34">
        <v>30</v>
      </c>
      <c r="U167" s="34" t="s">
        <v>2016</v>
      </c>
    </row>
    <row r="168" spans="1:21" x14ac:dyDescent="0.35">
      <c r="A168" s="34" t="s">
        <v>12</v>
      </c>
      <c r="B168" s="34" t="s">
        <v>214</v>
      </c>
      <c r="C168" s="34" t="s">
        <v>2007</v>
      </c>
      <c r="F168" s="34" t="s">
        <v>2005</v>
      </c>
      <c r="I168" s="34" t="s">
        <v>2650</v>
      </c>
      <c r="J168" s="34">
        <v>4</v>
      </c>
      <c r="K168" s="34">
        <v>0</v>
      </c>
      <c r="L168" s="34">
        <v>0.25</v>
      </c>
      <c r="O168" s="34" t="s">
        <v>211</v>
      </c>
      <c r="P168" s="34">
        <v>388</v>
      </c>
      <c r="U168" s="34" t="s">
        <v>2016</v>
      </c>
    </row>
    <row r="169" spans="1:21" x14ac:dyDescent="0.35">
      <c r="A169" s="34" t="s">
        <v>12</v>
      </c>
      <c r="B169" s="34" t="s">
        <v>214</v>
      </c>
      <c r="C169" s="34" t="s">
        <v>2007</v>
      </c>
      <c r="F169" s="34" t="s">
        <v>2005</v>
      </c>
      <c r="I169" s="34" t="s">
        <v>2649</v>
      </c>
      <c r="J169" s="34">
        <v>4</v>
      </c>
      <c r="K169" s="34">
        <v>0</v>
      </c>
      <c r="L169" s="34">
        <v>0.25</v>
      </c>
      <c r="O169" s="34" t="s">
        <v>211</v>
      </c>
      <c r="P169" s="34">
        <v>31</v>
      </c>
      <c r="U169" s="34" t="s">
        <v>2016</v>
      </c>
    </row>
    <row r="170" spans="1:21" x14ac:dyDescent="0.35">
      <c r="A170" s="34" t="s">
        <v>12</v>
      </c>
      <c r="B170" s="34" t="s">
        <v>214</v>
      </c>
      <c r="C170" s="34" t="s">
        <v>2007</v>
      </c>
      <c r="F170" s="34" t="s">
        <v>2005</v>
      </c>
      <c r="I170" s="34" t="s">
        <v>2648</v>
      </c>
      <c r="J170" s="34">
        <v>4</v>
      </c>
      <c r="K170" s="34">
        <v>0</v>
      </c>
      <c r="L170" s="34">
        <v>0.25</v>
      </c>
      <c r="O170" s="34" t="s">
        <v>211</v>
      </c>
      <c r="P170" s="34">
        <v>32</v>
      </c>
      <c r="U170" s="34" t="s">
        <v>2016</v>
      </c>
    </row>
    <row r="171" spans="1:21" x14ac:dyDescent="0.35">
      <c r="A171" s="34" t="s">
        <v>12</v>
      </c>
      <c r="B171" s="34" t="s">
        <v>215</v>
      </c>
      <c r="C171" s="34" t="s">
        <v>2007</v>
      </c>
      <c r="D171" s="34" t="s">
        <v>2647</v>
      </c>
      <c r="E171" s="34" t="s">
        <v>282</v>
      </c>
      <c r="F171" s="34" t="s">
        <v>2005</v>
      </c>
      <c r="G171" s="34" t="s">
        <v>2335</v>
      </c>
      <c r="H171" s="34">
        <v>100078</v>
      </c>
      <c r="I171" s="34" t="s">
        <v>282</v>
      </c>
      <c r="J171" s="34">
        <v>4</v>
      </c>
      <c r="K171" s="34">
        <v>0</v>
      </c>
      <c r="L171" s="34">
        <v>0.25</v>
      </c>
      <c r="O171" s="34" t="s">
        <v>211</v>
      </c>
      <c r="P171" s="34">
        <v>20</v>
      </c>
      <c r="U171" s="34" t="s">
        <v>2016</v>
      </c>
    </row>
    <row r="172" spans="1:21" x14ac:dyDescent="0.35">
      <c r="A172" s="34" t="s">
        <v>12</v>
      </c>
      <c r="B172" s="34" t="s">
        <v>215</v>
      </c>
      <c r="C172" s="34" t="s">
        <v>2007</v>
      </c>
      <c r="F172" s="34" t="s">
        <v>2005</v>
      </c>
      <c r="I172" s="34" t="s">
        <v>2646</v>
      </c>
      <c r="J172" s="34">
        <v>4</v>
      </c>
      <c r="K172" s="34">
        <v>0</v>
      </c>
      <c r="L172" s="34">
        <v>0.25</v>
      </c>
      <c r="O172" s="34" t="s">
        <v>211</v>
      </c>
      <c r="P172" s="34">
        <v>21</v>
      </c>
      <c r="U172" s="34" t="s">
        <v>2016</v>
      </c>
    </row>
    <row r="173" spans="1:21" x14ac:dyDescent="0.35">
      <c r="A173" s="34" t="s">
        <v>12</v>
      </c>
      <c r="B173" s="34" t="s">
        <v>215</v>
      </c>
      <c r="C173" s="34" t="s">
        <v>2007</v>
      </c>
      <c r="F173" s="34" t="s">
        <v>2005</v>
      </c>
      <c r="I173" s="34" t="s">
        <v>2645</v>
      </c>
      <c r="J173" s="34">
        <v>4</v>
      </c>
      <c r="K173" s="34">
        <v>0</v>
      </c>
      <c r="L173" s="34">
        <v>0.25</v>
      </c>
      <c r="O173" s="34" t="s">
        <v>211</v>
      </c>
      <c r="P173" s="34">
        <v>22</v>
      </c>
      <c r="U173" s="34" t="s">
        <v>2016</v>
      </c>
    </row>
    <row r="174" spans="1:21" x14ac:dyDescent="0.35">
      <c r="A174" s="34" t="s">
        <v>12</v>
      </c>
      <c r="B174" s="34" t="s">
        <v>217</v>
      </c>
      <c r="C174" s="34" t="s">
        <v>2007</v>
      </c>
      <c r="D174" s="34" t="s">
        <v>2644</v>
      </c>
      <c r="E174" s="34" t="s">
        <v>2643</v>
      </c>
      <c r="F174" s="34" t="s">
        <v>2005</v>
      </c>
      <c r="G174" s="34" t="s">
        <v>2335</v>
      </c>
      <c r="H174" s="34">
        <v>100079</v>
      </c>
      <c r="I174" s="34" t="s">
        <v>2643</v>
      </c>
      <c r="J174" s="34">
        <v>4</v>
      </c>
      <c r="K174" s="34">
        <v>0</v>
      </c>
      <c r="L174" s="34">
        <v>0.25</v>
      </c>
      <c r="O174" s="34" t="s">
        <v>211</v>
      </c>
      <c r="P174" s="34">
        <v>24</v>
      </c>
      <c r="U174" s="34" t="s">
        <v>2016</v>
      </c>
    </row>
    <row r="175" spans="1:21" x14ac:dyDescent="0.35">
      <c r="A175" s="34" t="s">
        <v>12</v>
      </c>
      <c r="B175" s="34" t="s">
        <v>217</v>
      </c>
      <c r="C175" s="34" t="s">
        <v>2007</v>
      </c>
      <c r="F175" s="34" t="s">
        <v>2005</v>
      </c>
      <c r="I175" s="34" t="s">
        <v>2642</v>
      </c>
      <c r="J175" s="34">
        <v>4</v>
      </c>
      <c r="K175" s="34">
        <v>0</v>
      </c>
      <c r="L175" s="34">
        <v>0.25</v>
      </c>
      <c r="O175" s="34" t="s">
        <v>211</v>
      </c>
      <c r="P175" s="34">
        <v>387</v>
      </c>
      <c r="U175" s="34" t="s">
        <v>2016</v>
      </c>
    </row>
    <row r="176" spans="1:21" x14ac:dyDescent="0.35">
      <c r="A176" s="34" t="s">
        <v>13</v>
      </c>
      <c r="B176" s="34" t="s">
        <v>212</v>
      </c>
      <c r="C176" s="34" t="s">
        <v>2012</v>
      </c>
      <c r="D176" s="34" t="s">
        <v>2641</v>
      </c>
      <c r="E176" s="34" t="s">
        <v>568</v>
      </c>
      <c r="F176" s="34" t="s">
        <v>2005</v>
      </c>
      <c r="G176" s="34" t="s">
        <v>2335</v>
      </c>
      <c r="H176" s="34">
        <v>119226</v>
      </c>
      <c r="I176" s="34" t="s">
        <v>568</v>
      </c>
      <c r="J176" s="34">
        <v>4</v>
      </c>
      <c r="K176" s="34">
        <v>0</v>
      </c>
      <c r="L176" s="34">
        <v>0</v>
      </c>
      <c r="O176" s="34" t="s">
        <v>211</v>
      </c>
      <c r="P176" s="34">
        <v>711</v>
      </c>
      <c r="U176" s="34" t="s">
        <v>2016</v>
      </c>
    </row>
    <row r="177" spans="1:22" x14ac:dyDescent="0.35">
      <c r="A177" s="34" t="s">
        <v>13</v>
      </c>
      <c r="B177" s="34" t="s">
        <v>216</v>
      </c>
      <c r="C177" s="34" t="s">
        <v>2012</v>
      </c>
      <c r="D177" s="34" t="s">
        <v>2640</v>
      </c>
      <c r="E177" s="34" t="s">
        <v>2639</v>
      </c>
      <c r="F177" s="34" t="s">
        <v>2005</v>
      </c>
      <c r="G177" s="34" t="s">
        <v>2335</v>
      </c>
      <c r="H177" s="34">
        <v>119224</v>
      </c>
      <c r="I177" s="34" t="s">
        <v>2639</v>
      </c>
      <c r="J177" s="34">
        <v>4</v>
      </c>
      <c r="K177" s="34">
        <v>0</v>
      </c>
      <c r="L177" s="34">
        <v>0</v>
      </c>
      <c r="O177" s="34" t="s">
        <v>211</v>
      </c>
      <c r="P177" s="34">
        <v>714</v>
      </c>
      <c r="U177" s="34" t="s">
        <v>2016</v>
      </c>
    </row>
    <row r="178" spans="1:22" x14ac:dyDescent="0.35">
      <c r="A178" s="34" t="s">
        <v>13</v>
      </c>
      <c r="B178" s="34" t="s">
        <v>216</v>
      </c>
      <c r="C178" s="34" t="s">
        <v>2012</v>
      </c>
      <c r="E178" s="34" t="s">
        <v>2638</v>
      </c>
      <c r="F178" s="34" t="s">
        <v>2005</v>
      </c>
      <c r="G178" s="34" t="s">
        <v>2335</v>
      </c>
      <c r="I178" s="34" t="s">
        <v>2638</v>
      </c>
      <c r="J178" s="34">
        <v>4</v>
      </c>
      <c r="K178" s="34">
        <v>0</v>
      </c>
      <c r="L178" s="34">
        <v>0</v>
      </c>
      <c r="O178" s="34" t="s">
        <v>211</v>
      </c>
      <c r="P178" s="34">
        <v>716</v>
      </c>
      <c r="U178" s="34" t="s">
        <v>2016</v>
      </c>
    </row>
    <row r="179" spans="1:22" x14ac:dyDescent="0.35">
      <c r="A179" s="34" t="s">
        <v>13</v>
      </c>
      <c r="B179" s="34" t="s">
        <v>220</v>
      </c>
      <c r="C179" s="34" t="s">
        <v>2012</v>
      </c>
      <c r="D179" s="34" t="s">
        <v>2637</v>
      </c>
      <c r="E179" s="34" t="s">
        <v>1810</v>
      </c>
      <c r="F179" s="34" t="s">
        <v>2005</v>
      </c>
      <c r="G179" s="34" t="s">
        <v>2335</v>
      </c>
      <c r="H179" s="34">
        <v>119222</v>
      </c>
      <c r="I179" s="34" t="s">
        <v>1810</v>
      </c>
      <c r="J179" s="34">
        <v>4</v>
      </c>
      <c r="K179" s="34">
        <v>0</v>
      </c>
      <c r="L179" s="34">
        <v>0</v>
      </c>
      <c r="O179" s="34" t="s">
        <v>211</v>
      </c>
      <c r="P179" s="34">
        <v>712</v>
      </c>
      <c r="U179" s="34" t="s">
        <v>2016</v>
      </c>
    </row>
    <row r="180" spans="1:22" x14ac:dyDescent="0.35">
      <c r="A180" s="34" t="s">
        <v>13</v>
      </c>
      <c r="B180" s="34" t="s">
        <v>220</v>
      </c>
      <c r="C180" s="34" t="s">
        <v>2012</v>
      </c>
      <c r="E180" s="34" t="s">
        <v>2636</v>
      </c>
      <c r="F180" s="34" t="s">
        <v>2005</v>
      </c>
      <c r="G180" s="34" t="s">
        <v>2335</v>
      </c>
      <c r="I180" s="34" t="s">
        <v>2636</v>
      </c>
      <c r="J180" s="34">
        <v>4</v>
      </c>
      <c r="K180" s="34">
        <v>0</v>
      </c>
      <c r="L180" s="34">
        <v>0</v>
      </c>
      <c r="O180" s="34" t="s">
        <v>211</v>
      </c>
      <c r="P180" s="34">
        <v>715</v>
      </c>
      <c r="U180" s="34" t="s">
        <v>2016</v>
      </c>
    </row>
    <row r="181" spans="1:22" x14ac:dyDescent="0.35">
      <c r="A181" s="34" t="s">
        <v>13</v>
      </c>
      <c r="B181" s="34" t="s">
        <v>222</v>
      </c>
      <c r="C181" s="34" t="s">
        <v>2012</v>
      </c>
      <c r="D181" s="34" t="s">
        <v>2635</v>
      </c>
      <c r="E181" s="34" t="s">
        <v>2634</v>
      </c>
      <c r="F181" s="34" t="s">
        <v>2005</v>
      </c>
      <c r="G181" s="34" t="s">
        <v>2335</v>
      </c>
      <c r="H181" s="34">
        <v>119223</v>
      </c>
      <c r="I181" s="34" t="s">
        <v>2634</v>
      </c>
      <c r="J181" s="34">
        <v>4</v>
      </c>
      <c r="K181" s="34">
        <v>0</v>
      </c>
      <c r="L181" s="34">
        <v>0</v>
      </c>
      <c r="M181" s="34">
        <v>10.191000000000001</v>
      </c>
      <c r="N181" s="34" t="s">
        <v>2020</v>
      </c>
      <c r="O181" s="34" t="s">
        <v>211</v>
      </c>
      <c r="P181" s="34">
        <v>713</v>
      </c>
      <c r="U181" s="34" t="s">
        <v>2016</v>
      </c>
    </row>
    <row r="182" spans="1:22" x14ac:dyDescent="0.35">
      <c r="A182" s="34" t="s">
        <v>13</v>
      </c>
      <c r="B182" s="34" t="s">
        <v>215</v>
      </c>
      <c r="C182" s="34" t="s">
        <v>2007</v>
      </c>
      <c r="D182" s="34" t="s">
        <v>2633</v>
      </c>
      <c r="E182" s="34" t="s">
        <v>572</v>
      </c>
      <c r="F182" s="34" t="s">
        <v>2005</v>
      </c>
      <c r="G182" s="34" t="s">
        <v>2018</v>
      </c>
      <c r="H182" s="34">
        <v>101304</v>
      </c>
      <c r="I182" s="34" t="s">
        <v>572</v>
      </c>
      <c r="J182" s="34">
        <v>4</v>
      </c>
      <c r="K182" s="34">
        <v>0</v>
      </c>
      <c r="L182" s="34">
        <v>0</v>
      </c>
      <c r="O182" s="34" t="s">
        <v>211</v>
      </c>
      <c r="P182" s="34">
        <v>70</v>
      </c>
      <c r="U182" s="34" t="s">
        <v>2016</v>
      </c>
    </row>
    <row r="183" spans="1:22" x14ac:dyDescent="0.35">
      <c r="A183" s="34" t="s">
        <v>13</v>
      </c>
      <c r="B183" s="34" t="s">
        <v>217</v>
      </c>
      <c r="C183" s="34" t="s">
        <v>2007</v>
      </c>
      <c r="D183" s="34" t="s">
        <v>2632</v>
      </c>
      <c r="E183" s="34" t="s">
        <v>2631</v>
      </c>
      <c r="F183" s="34" t="s">
        <v>2005</v>
      </c>
      <c r="G183" s="34" t="s">
        <v>2335</v>
      </c>
      <c r="H183" s="34">
        <v>101306</v>
      </c>
      <c r="I183" s="34" t="s">
        <v>2631</v>
      </c>
      <c r="J183" s="34">
        <v>4</v>
      </c>
      <c r="K183" s="34">
        <v>0</v>
      </c>
      <c r="L183" s="34">
        <v>0</v>
      </c>
      <c r="O183" s="34" t="s">
        <v>211</v>
      </c>
      <c r="P183" s="34">
        <v>73</v>
      </c>
      <c r="U183" s="34" t="s">
        <v>2016</v>
      </c>
    </row>
    <row r="184" spans="1:22" x14ac:dyDescent="0.35">
      <c r="A184" s="34" t="s">
        <v>13</v>
      </c>
      <c r="B184" s="34" t="s">
        <v>217</v>
      </c>
      <c r="C184" s="34" t="s">
        <v>2007</v>
      </c>
      <c r="F184" s="34" t="s">
        <v>2005</v>
      </c>
      <c r="I184" s="34" t="s">
        <v>2630</v>
      </c>
      <c r="J184" s="34">
        <v>4</v>
      </c>
      <c r="K184" s="34">
        <v>0</v>
      </c>
      <c r="L184" s="34">
        <v>0</v>
      </c>
      <c r="O184" s="34" t="s">
        <v>211</v>
      </c>
      <c r="P184" s="34">
        <v>400</v>
      </c>
      <c r="U184" s="34" t="s">
        <v>2016</v>
      </c>
    </row>
    <row r="185" spans="1:22" x14ac:dyDescent="0.35">
      <c r="A185" s="34" t="s">
        <v>13</v>
      </c>
      <c r="B185" s="34" t="s">
        <v>221</v>
      </c>
      <c r="C185" s="34" t="s">
        <v>2007</v>
      </c>
      <c r="D185" s="34" t="s">
        <v>2629</v>
      </c>
      <c r="E185" s="34" t="s">
        <v>2628</v>
      </c>
      <c r="F185" s="34" t="s">
        <v>2005</v>
      </c>
      <c r="G185" s="34" t="s">
        <v>2018</v>
      </c>
      <c r="H185" s="34">
        <v>101305</v>
      </c>
      <c r="I185" s="34" t="s">
        <v>2628</v>
      </c>
      <c r="J185" s="34">
        <v>4</v>
      </c>
      <c r="K185" s="34">
        <v>0</v>
      </c>
      <c r="L185" s="34">
        <v>0</v>
      </c>
      <c r="O185" s="34" t="s">
        <v>211</v>
      </c>
      <c r="P185" s="34">
        <v>71</v>
      </c>
      <c r="U185" s="34" t="s">
        <v>2016</v>
      </c>
    </row>
    <row r="186" spans="1:22" x14ac:dyDescent="0.35">
      <c r="A186" s="34" t="s">
        <v>13</v>
      </c>
      <c r="B186" s="34" t="s">
        <v>221</v>
      </c>
      <c r="C186" s="34" t="s">
        <v>2007</v>
      </c>
      <c r="F186" s="34" t="s">
        <v>2005</v>
      </c>
      <c r="I186" s="34" t="s">
        <v>2627</v>
      </c>
      <c r="J186" s="34">
        <v>4</v>
      </c>
      <c r="K186" s="34">
        <v>0</v>
      </c>
      <c r="L186" s="34">
        <v>0</v>
      </c>
      <c r="O186" s="34" t="s">
        <v>211</v>
      </c>
      <c r="P186" s="34">
        <v>399</v>
      </c>
      <c r="U186" s="34" t="s">
        <v>2016</v>
      </c>
    </row>
    <row r="187" spans="1:22" x14ac:dyDescent="0.35">
      <c r="A187" s="34" t="s">
        <v>13</v>
      </c>
      <c r="B187" s="34" t="s">
        <v>223</v>
      </c>
      <c r="C187" s="34" t="s">
        <v>2007</v>
      </c>
      <c r="D187" s="34" t="s">
        <v>2626</v>
      </c>
      <c r="E187" s="34" t="s">
        <v>2625</v>
      </c>
      <c r="F187" s="34" t="s">
        <v>2005</v>
      </c>
      <c r="G187" s="34" t="s">
        <v>2335</v>
      </c>
      <c r="H187" s="34">
        <v>101303</v>
      </c>
      <c r="I187" s="34" t="s">
        <v>2625</v>
      </c>
      <c r="J187" s="34">
        <v>4</v>
      </c>
      <c r="K187" s="34">
        <v>0</v>
      </c>
      <c r="L187" s="34">
        <v>0</v>
      </c>
      <c r="M187" s="34">
        <v>10.191000000000001</v>
      </c>
      <c r="N187" s="34" t="s">
        <v>2020</v>
      </c>
      <c r="O187" s="34" t="s">
        <v>211</v>
      </c>
      <c r="P187" s="34">
        <v>72</v>
      </c>
      <c r="U187" s="34" t="s">
        <v>2016</v>
      </c>
    </row>
    <row r="188" spans="1:22" x14ac:dyDescent="0.35">
      <c r="A188" s="34" t="s">
        <v>14</v>
      </c>
      <c r="B188" s="34" t="s">
        <v>218</v>
      </c>
      <c r="C188" s="34" t="s">
        <v>2012</v>
      </c>
      <c r="D188" s="34" t="s">
        <v>2624</v>
      </c>
      <c r="E188" s="34" t="s">
        <v>2623</v>
      </c>
      <c r="F188" s="34" t="s">
        <v>2005</v>
      </c>
      <c r="G188" s="34" t="s">
        <v>2335</v>
      </c>
      <c r="H188" s="34">
        <v>119240</v>
      </c>
      <c r="I188" s="34" t="s">
        <v>2623</v>
      </c>
      <c r="J188" s="34">
        <v>4</v>
      </c>
      <c r="K188" s="34">
        <v>0</v>
      </c>
      <c r="L188" s="34">
        <v>0</v>
      </c>
      <c r="M188" s="34">
        <v>1049.05</v>
      </c>
      <c r="N188" s="34" t="s">
        <v>2030</v>
      </c>
      <c r="O188" s="34" t="s">
        <v>211</v>
      </c>
      <c r="P188" s="34">
        <v>795</v>
      </c>
      <c r="U188" s="34" t="s">
        <v>2016</v>
      </c>
    </row>
    <row r="189" spans="1:22" x14ac:dyDescent="0.35">
      <c r="A189" s="34" t="s">
        <v>78</v>
      </c>
      <c r="B189" s="34" t="s">
        <v>210</v>
      </c>
      <c r="C189" s="34" t="s">
        <v>2012</v>
      </c>
      <c r="D189" s="34" t="s">
        <v>2622</v>
      </c>
      <c r="E189" s="34" t="s">
        <v>2621</v>
      </c>
      <c r="F189" s="34" t="s">
        <v>2005</v>
      </c>
      <c r="G189" s="34" t="s">
        <v>2004</v>
      </c>
      <c r="H189" s="34">
        <v>141878</v>
      </c>
      <c r="I189" s="34" t="s">
        <v>2621</v>
      </c>
      <c r="J189" s="34">
        <v>4</v>
      </c>
      <c r="K189" s="34">
        <v>0</v>
      </c>
      <c r="L189" s="34">
        <v>0</v>
      </c>
      <c r="O189" s="34" t="s">
        <v>211</v>
      </c>
      <c r="P189" s="34">
        <v>843</v>
      </c>
      <c r="U189" s="34" t="s">
        <v>2003</v>
      </c>
      <c r="V189" s="34" t="s">
        <v>1586</v>
      </c>
    </row>
    <row r="190" spans="1:22" x14ac:dyDescent="0.35">
      <c r="A190" s="34" t="s">
        <v>78</v>
      </c>
      <c r="B190" s="34" t="s">
        <v>210</v>
      </c>
      <c r="C190" s="34" t="s">
        <v>2012</v>
      </c>
      <c r="E190" s="34" t="s">
        <v>2620</v>
      </c>
      <c r="F190" s="34" t="s">
        <v>2005</v>
      </c>
      <c r="G190" s="34" t="s">
        <v>2004</v>
      </c>
      <c r="I190" s="34" t="s">
        <v>2620</v>
      </c>
      <c r="J190" s="34">
        <v>4</v>
      </c>
      <c r="K190" s="34">
        <v>0</v>
      </c>
      <c r="L190" s="34">
        <v>0</v>
      </c>
      <c r="O190" s="34" t="s">
        <v>211</v>
      </c>
      <c r="P190" s="34">
        <v>844</v>
      </c>
      <c r="U190" s="34" t="s">
        <v>2003</v>
      </c>
      <c r="V190" s="34" t="s">
        <v>1587</v>
      </c>
    </row>
    <row r="191" spans="1:22" x14ac:dyDescent="0.35">
      <c r="A191" s="34" t="s">
        <v>78</v>
      </c>
      <c r="B191" s="34" t="s">
        <v>212</v>
      </c>
      <c r="C191" s="34" t="s">
        <v>2012</v>
      </c>
      <c r="D191" s="34" t="s">
        <v>2619</v>
      </c>
      <c r="E191" s="34" t="s">
        <v>323</v>
      </c>
      <c r="F191" s="34" t="s">
        <v>2005</v>
      </c>
      <c r="G191" s="34" t="s">
        <v>2004</v>
      </c>
      <c r="H191" s="34">
        <v>141877</v>
      </c>
      <c r="I191" s="34" t="s">
        <v>323</v>
      </c>
      <c r="J191" s="34">
        <v>4</v>
      </c>
      <c r="K191" s="34">
        <v>0</v>
      </c>
      <c r="L191" s="34">
        <v>0</v>
      </c>
      <c r="O191" s="34" t="s">
        <v>211</v>
      </c>
      <c r="P191" s="34">
        <v>842</v>
      </c>
      <c r="U191" s="34" t="s">
        <v>2003</v>
      </c>
      <c r="V191" s="34" t="s">
        <v>1588</v>
      </c>
    </row>
    <row r="192" spans="1:22" x14ac:dyDescent="0.35">
      <c r="A192" s="34" t="s">
        <v>78</v>
      </c>
      <c r="B192" s="34" t="s">
        <v>214</v>
      </c>
      <c r="C192" s="34" t="s">
        <v>2007</v>
      </c>
      <c r="D192" s="34" t="s">
        <v>2618</v>
      </c>
      <c r="E192" s="34" t="s">
        <v>2617</v>
      </c>
      <c r="F192" s="34" t="s">
        <v>2005</v>
      </c>
      <c r="G192" s="34" t="s">
        <v>2004</v>
      </c>
      <c r="H192" s="34">
        <v>141876</v>
      </c>
      <c r="I192" s="34" t="s">
        <v>2617</v>
      </c>
      <c r="J192" s="34">
        <v>4</v>
      </c>
      <c r="K192" s="34">
        <v>0</v>
      </c>
      <c r="L192" s="34">
        <v>0</v>
      </c>
      <c r="O192" s="34" t="s">
        <v>211</v>
      </c>
      <c r="P192" s="34">
        <v>574</v>
      </c>
      <c r="U192" s="34" t="s">
        <v>2003</v>
      </c>
      <c r="V192" s="34" t="s">
        <v>1589</v>
      </c>
    </row>
    <row r="193" spans="1:22" x14ac:dyDescent="0.35">
      <c r="A193" s="34" t="s">
        <v>78</v>
      </c>
      <c r="B193" s="34" t="s">
        <v>214</v>
      </c>
      <c r="C193" s="34" t="s">
        <v>2007</v>
      </c>
      <c r="E193" s="34" t="s">
        <v>2616</v>
      </c>
      <c r="F193" s="34" t="s">
        <v>2005</v>
      </c>
      <c r="G193" s="34" t="s">
        <v>2004</v>
      </c>
      <c r="I193" s="34" t="s">
        <v>2616</v>
      </c>
      <c r="J193" s="34">
        <v>4</v>
      </c>
      <c r="K193" s="34">
        <v>0</v>
      </c>
      <c r="L193" s="34">
        <v>0</v>
      </c>
      <c r="O193" s="34" t="s">
        <v>211</v>
      </c>
      <c r="P193" s="34">
        <v>575</v>
      </c>
      <c r="U193" s="34" t="s">
        <v>2003</v>
      </c>
      <c r="V193" s="34" t="s">
        <v>1590</v>
      </c>
    </row>
    <row r="194" spans="1:22" x14ac:dyDescent="0.35">
      <c r="A194" s="34" t="s">
        <v>78</v>
      </c>
      <c r="B194" s="34" t="s">
        <v>215</v>
      </c>
      <c r="C194" s="34" t="s">
        <v>2007</v>
      </c>
      <c r="D194" s="34" t="s">
        <v>2615</v>
      </c>
      <c r="E194" s="34" t="s">
        <v>325</v>
      </c>
      <c r="F194" s="34" t="s">
        <v>2005</v>
      </c>
      <c r="G194" s="34" t="s">
        <v>2004</v>
      </c>
      <c r="H194" s="34">
        <v>141875</v>
      </c>
      <c r="I194" s="34" t="s">
        <v>325</v>
      </c>
      <c r="J194" s="34">
        <v>4</v>
      </c>
      <c r="K194" s="34">
        <v>0</v>
      </c>
      <c r="L194" s="34">
        <v>0</v>
      </c>
      <c r="O194" s="34" t="s">
        <v>211</v>
      </c>
      <c r="P194" s="34">
        <v>573</v>
      </c>
      <c r="U194" s="34" t="s">
        <v>2003</v>
      </c>
      <c r="V194" s="34" t="s">
        <v>1591</v>
      </c>
    </row>
    <row r="195" spans="1:22" x14ac:dyDescent="0.35">
      <c r="A195" s="34" t="s">
        <v>80</v>
      </c>
      <c r="B195" s="34" t="s">
        <v>210</v>
      </c>
      <c r="C195" s="34" t="s">
        <v>2012</v>
      </c>
      <c r="D195" s="34" t="s">
        <v>2614</v>
      </c>
      <c r="E195" s="34" t="s">
        <v>2613</v>
      </c>
      <c r="F195" s="34" t="s">
        <v>2098</v>
      </c>
      <c r="G195" s="34" t="s">
        <v>2018</v>
      </c>
      <c r="H195" s="34">
        <v>142165</v>
      </c>
      <c r="I195" s="34" t="s">
        <v>2613</v>
      </c>
      <c r="J195" s="34">
        <v>4</v>
      </c>
      <c r="K195" s="34">
        <v>0</v>
      </c>
      <c r="L195" s="34">
        <v>0</v>
      </c>
      <c r="N195" s="34" t="s">
        <v>2096</v>
      </c>
      <c r="O195" s="34" t="s">
        <v>211</v>
      </c>
      <c r="P195" s="34">
        <v>1764</v>
      </c>
      <c r="V195" s="34" t="s">
        <v>1647</v>
      </c>
    </row>
    <row r="196" spans="1:22" x14ac:dyDescent="0.35">
      <c r="A196" s="34" t="s">
        <v>80</v>
      </c>
      <c r="B196" s="34" t="s">
        <v>212</v>
      </c>
      <c r="C196" s="34" t="s">
        <v>2012</v>
      </c>
      <c r="D196" s="34" t="s">
        <v>2612</v>
      </c>
      <c r="E196" s="34" t="s">
        <v>385</v>
      </c>
      <c r="F196" s="34" t="s">
        <v>2098</v>
      </c>
      <c r="G196" s="34" t="s">
        <v>2018</v>
      </c>
      <c r="H196" s="34">
        <v>142164</v>
      </c>
      <c r="I196" s="34" t="s">
        <v>385</v>
      </c>
      <c r="J196" s="34">
        <v>4</v>
      </c>
      <c r="K196" s="34">
        <v>0</v>
      </c>
      <c r="L196" s="34">
        <v>0</v>
      </c>
      <c r="N196" s="34" t="s">
        <v>2096</v>
      </c>
      <c r="O196" s="34" t="s">
        <v>211</v>
      </c>
      <c r="P196" s="34">
        <v>1763</v>
      </c>
      <c r="V196" s="34" t="s">
        <v>1649</v>
      </c>
    </row>
    <row r="197" spans="1:22" x14ac:dyDescent="0.35">
      <c r="A197" s="34" t="s">
        <v>80</v>
      </c>
      <c r="B197" s="34" t="s">
        <v>220</v>
      </c>
      <c r="C197" s="34" t="s">
        <v>2012</v>
      </c>
      <c r="D197" s="34" t="s">
        <v>2611</v>
      </c>
      <c r="E197" s="34" t="s">
        <v>2610</v>
      </c>
      <c r="F197" s="34" t="s">
        <v>2098</v>
      </c>
      <c r="G197" s="34" t="s">
        <v>2018</v>
      </c>
      <c r="H197" s="34">
        <v>142166</v>
      </c>
      <c r="I197" s="34" t="s">
        <v>2610</v>
      </c>
      <c r="J197" s="34">
        <v>4</v>
      </c>
      <c r="K197" s="34">
        <v>0</v>
      </c>
      <c r="L197" s="34">
        <v>0</v>
      </c>
      <c r="N197" s="34" t="s">
        <v>2096</v>
      </c>
      <c r="O197" s="34" t="s">
        <v>211</v>
      </c>
      <c r="P197" s="34">
        <v>1765</v>
      </c>
      <c r="V197" s="34" t="s">
        <v>1648</v>
      </c>
    </row>
    <row r="198" spans="1:22" x14ac:dyDescent="0.35">
      <c r="A198" s="34" t="s">
        <v>80</v>
      </c>
      <c r="B198" s="34" t="s">
        <v>214</v>
      </c>
      <c r="C198" s="34" t="s">
        <v>2007</v>
      </c>
      <c r="D198" s="34" t="s">
        <v>2609</v>
      </c>
      <c r="E198" s="34" t="s">
        <v>2608</v>
      </c>
      <c r="F198" s="34" t="s">
        <v>2098</v>
      </c>
      <c r="G198" s="34" t="s">
        <v>2018</v>
      </c>
      <c r="H198" s="34">
        <v>142163</v>
      </c>
      <c r="I198" s="34" t="s">
        <v>2608</v>
      </c>
      <c r="J198" s="34">
        <v>4</v>
      </c>
      <c r="K198" s="34">
        <v>0</v>
      </c>
      <c r="L198" s="34">
        <v>0</v>
      </c>
      <c r="N198" s="34" t="s">
        <v>2096</v>
      </c>
      <c r="O198" s="34" t="s">
        <v>211</v>
      </c>
      <c r="P198" s="34">
        <v>1761</v>
      </c>
      <c r="V198" s="34" t="s">
        <v>1650</v>
      </c>
    </row>
    <row r="199" spans="1:22" x14ac:dyDescent="0.35">
      <c r="A199" s="34" t="s">
        <v>80</v>
      </c>
      <c r="B199" s="34" t="s">
        <v>215</v>
      </c>
      <c r="C199" s="34" t="s">
        <v>2007</v>
      </c>
      <c r="D199" s="34" t="s">
        <v>2607</v>
      </c>
      <c r="E199" s="34" t="s">
        <v>388</v>
      </c>
      <c r="F199" s="34" t="s">
        <v>2098</v>
      </c>
      <c r="G199" s="34" t="s">
        <v>2018</v>
      </c>
      <c r="H199" s="34">
        <v>142167</v>
      </c>
      <c r="I199" s="34" t="s">
        <v>388</v>
      </c>
      <c r="J199" s="34">
        <v>4</v>
      </c>
      <c r="K199" s="34">
        <v>0</v>
      </c>
      <c r="L199" s="34">
        <v>0</v>
      </c>
      <c r="N199" s="34" t="s">
        <v>2096</v>
      </c>
      <c r="O199" s="34" t="s">
        <v>211</v>
      </c>
      <c r="P199" s="34">
        <v>1760</v>
      </c>
      <c r="V199" s="34" t="s">
        <v>1652</v>
      </c>
    </row>
    <row r="200" spans="1:22" x14ac:dyDescent="0.35">
      <c r="A200" s="34" t="s">
        <v>80</v>
      </c>
      <c r="B200" s="34" t="s">
        <v>221</v>
      </c>
      <c r="C200" s="34" t="s">
        <v>2007</v>
      </c>
      <c r="D200" s="34" t="s">
        <v>2606</v>
      </c>
      <c r="E200" s="34" t="s">
        <v>2605</v>
      </c>
      <c r="F200" s="34" t="s">
        <v>2098</v>
      </c>
      <c r="G200" s="34" t="s">
        <v>2018</v>
      </c>
      <c r="H200" s="34">
        <v>142168</v>
      </c>
      <c r="I200" s="34" t="s">
        <v>2605</v>
      </c>
      <c r="J200" s="34">
        <v>4</v>
      </c>
      <c r="K200" s="34">
        <v>0</v>
      </c>
      <c r="L200" s="34">
        <v>0</v>
      </c>
      <c r="N200" s="34" t="s">
        <v>2096</v>
      </c>
      <c r="O200" s="34" t="s">
        <v>211</v>
      </c>
      <c r="P200" s="34">
        <v>1762</v>
      </c>
      <c r="V200" s="34" t="s">
        <v>1651</v>
      </c>
    </row>
    <row r="201" spans="1:22" x14ac:dyDescent="0.35">
      <c r="A201" s="34" t="s">
        <v>81</v>
      </c>
      <c r="B201" s="34" t="s">
        <v>210</v>
      </c>
      <c r="C201" s="34" t="s">
        <v>2012</v>
      </c>
      <c r="D201" s="34" t="s">
        <v>2604</v>
      </c>
      <c r="E201" s="34" t="s">
        <v>2603</v>
      </c>
      <c r="F201" s="34" t="s">
        <v>2098</v>
      </c>
      <c r="G201" s="34" t="s">
        <v>2018</v>
      </c>
      <c r="H201" s="34">
        <v>142255</v>
      </c>
      <c r="I201" s="34" t="s">
        <v>2603</v>
      </c>
      <c r="J201" s="34">
        <v>4</v>
      </c>
      <c r="K201" s="34">
        <v>0</v>
      </c>
      <c r="L201" s="34">
        <v>0</v>
      </c>
      <c r="N201" s="34" t="s">
        <v>2096</v>
      </c>
      <c r="O201" s="34" t="s">
        <v>211</v>
      </c>
      <c r="P201" s="34">
        <v>1770</v>
      </c>
      <c r="V201" s="34" t="s">
        <v>1653</v>
      </c>
    </row>
    <row r="202" spans="1:22" x14ac:dyDescent="0.35">
      <c r="A202" s="34" t="s">
        <v>81</v>
      </c>
      <c r="B202" s="34" t="s">
        <v>212</v>
      </c>
      <c r="C202" s="34" t="s">
        <v>2012</v>
      </c>
      <c r="D202" s="34" t="s">
        <v>2602</v>
      </c>
      <c r="E202" s="34" t="s">
        <v>391</v>
      </c>
      <c r="F202" s="34" t="s">
        <v>2098</v>
      </c>
      <c r="G202" s="34" t="s">
        <v>2018</v>
      </c>
      <c r="H202" s="34">
        <v>142254</v>
      </c>
      <c r="I202" s="34" t="s">
        <v>391</v>
      </c>
      <c r="J202" s="34">
        <v>4</v>
      </c>
      <c r="K202" s="34">
        <v>0</v>
      </c>
      <c r="L202" s="34">
        <v>0</v>
      </c>
      <c r="N202" s="34" t="s">
        <v>2096</v>
      </c>
      <c r="O202" s="34" t="s">
        <v>211</v>
      </c>
      <c r="P202" s="34">
        <v>1769</v>
      </c>
      <c r="V202" s="34" t="s">
        <v>1655</v>
      </c>
    </row>
    <row r="203" spans="1:22" x14ac:dyDescent="0.35">
      <c r="A203" s="34" t="s">
        <v>81</v>
      </c>
      <c r="B203" s="34" t="s">
        <v>220</v>
      </c>
      <c r="C203" s="34" t="s">
        <v>2012</v>
      </c>
      <c r="D203" s="34" t="s">
        <v>2601</v>
      </c>
      <c r="E203" s="34" t="s">
        <v>2600</v>
      </c>
      <c r="F203" s="34" t="s">
        <v>2098</v>
      </c>
      <c r="G203" s="34" t="s">
        <v>2018</v>
      </c>
      <c r="H203" s="34">
        <v>142253</v>
      </c>
      <c r="I203" s="34" t="s">
        <v>2600</v>
      </c>
      <c r="J203" s="34">
        <v>4</v>
      </c>
      <c r="K203" s="34">
        <v>0</v>
      </c>
      <c r="L203" s="34">
        <v>0</v>
      </c>
      <c r="N203" s="34" t="s">
        <v>2096</v>
      </c>
      <c r="O203" s="34" t="s">
        <v>211</v>
      </c>
      <c r="P203" s="34">
        <v>1771</v>
      </c>
      <c r="V203" s="34" t="s">
        <v>1654</v>
      </c>
    </row>
    <row r="204" spans="1:22" x14ac:dyDescent="0.35">
      <c r="A204" s="34" t="s">
        <v>81</v>
      </c>
      <c r="B204" s="34" t="s">
        <v>214</v>
      </c>
      <c r="C204" s="34" t="s">
        <v>2007</v>
      </c>
      <c r="D204" s="34" t="s">
        <v>2599</v>
      </c>
      <c r="E204" s="34" t="s">
        <v>2598</v>
      </c>
      <c r="F204" s="34" t="s">
        <v>2098</v>
      </c>
      <c r="G204" s="34" t="s">
        <v>2018</v>
      </c>
      <c r="H204" s="34">
        <v>142251</v>
      </c>
      <c r="I204" s="34" t="s">
        <v>2598</v>
      </c>
      <c r="J204" s="34">
        <v>4</v>
      </c>
      <c r="K204" s="34">
        <v>0</v>
      </c>
      <c r="L204" s="34">
        <v>0</v>
      </c>
      <c r="N204" s="34" t="s">
        <v>2096</v>
      </c>
      <c r="O204" s="34" t="s">
        <v>211</v>
      </c>
      <c r="P204" s="34">
        <v>1767</v>
      </c>
      <c r="V204" s="34" t="s">
        <v>1656</v>
      </c>
    </row>
    <row r="205" spans="1:22" x14ac:dyDescent="0.35">
      <c r="A205" s="34" t="s">
        <v>81</v>
      </c>
      <c r="B205" s="34" t="s">
        <v>215</v>
      </c>
      <c r="C205" s="34" t="s">
        <v>2007</v>
      </c>
      <c r="D205" s="34" t="s">
        <v>2597</v>
      </c>
      <c r="E205" s="34" t="s">
        <v>394</v>
      </c>
      <c r="F205" s="34" t="s">
        <v>2098</v>
      </c>
      <c r="G205" s="34" t="s">
        <v>2018</v>
      </c>
      <c r="H205" s="34">
        <v>142252</v>
      </c>
      <c r="I205" s="34" t="s">
        <v>394</v>
      </c>
      <c r="J205" s="34">
        <v>4</v>
      </c>
      <c r="K205" s="34">
        <v>0</v>
      </c>
      <c r="L205" s="34">
        <v>0</v>
      </c>
      <c r="N205" s="34" t="s">
        <v>2096</v>
      </c>
      <c r="O205" s="34" t="s">
        <v>211</v>
      </c>
      <c r="P205" s="34">
        <v>1766</v>
      </c>
      <c r="V205" s="34" t="s">
        <v>1658</v>
      </c>
    </row>
    <row r="206" spans="1:22" x14ac:dyDescent="0.35">
      <c r="A206" s="34" t="s">
        <v>81</v>
      </c>
      <c r="B206" s="34" t="s">
        <v>221</v>
      </c>
      <c r="C206" s="34" t="s">
        <v>2007</v>
      </c>
      <c r="D206" s="34" t="s">
        <v>2596</v>
      </c>
      <c r="E206" s="34" t="s">
        <v>2595</v>
      </c>
      <c r="F206" s="34" t="s">
        <v>2098</v>
      </c>
      <c r="G206" s="34" t="s">
        <v>2018</v>
      </c>
      <c r="H206" s="34">
        <v>142250</v>
      </c>
      <c r="I206" s="34" t="s">
        <v>2595</v>
      </c>
      <c r="J206" s="34">
        <v>4</v>
      </c>
      <c r="K206" s="34">
        <v>0</v>
      </c>
      <c r="L206" s="34">
        <v>0</v>
      </c>
      <c r="N206" s="34" t="s">
        <v>2096</v>
      </c>
      <c r="O206" s="34" t="s">
        <v>211</v>
      </c>
      <c r="P206" s="34">
        <v>1768</v>
      </c>
      <c r="V206" s="34" t="s">
        <v>1657</v>
      </c>
    </row>
    <row r="207" spans="1:22" x14ac:dyDescent="0.35">
      <c r="A207" s="34" t="s">
        <v>82</v>
      </c>
      <c r="B207" s="34" t="s">
        <v>210</v>
      </c>
      <c r="C207" s="34" t="s">
        <v>2012</v>
      </c>
      <c r="D207" s="34" t="s">
        <v>2594</v>
      </c>
      <c r="E207" s="34" t="s">
        <v>2593</v>
      </c>
      <c r="F207" s="34" t="s">
        <v>2005</v>
      </c>
      <c r="G207" s="34" t="s">
        <v>2004</v>
      </c>
      <c r="H207" s="34">
        <v>142279</v>
      </c>
      <c r="I207" s="34" t="s">
        <v>2593</v>
      </c>
      <c r="J207" s="34">
        <v>3</v>
      </c>
      <c r="K207" s="34">
        <v>0</v>
      </c>
      <c r="L207" s="34">
        <v>0.25</v>
      </c>
      <c r="N207" s="34" t="s">
        <v>2096</v>
      </c>
      <c r="O207" s="34" t="s">
        <v>211</v>
      </c>
      <c r="P207" s="34">
        <v>846</v>
      </c>
      <c r="U207" s="34" t="s">
        <v>2003</v>
      </c>
      <c r="V207" s="34" t="s">
        <v>1562</v>
      </c>
    </row>
    <row r="208" spans="1:22" x14ac:dyDescent="0.35">
      <c r="A208" s="34" t="s">
        <v>82</v>
      </c>
      <c r="B208" s="34" t="s">
        <v>210</v>
      </c>
      <c r="C208" s="34" t="s">
        <v>2012</v>
      </c>
      <c r="E208" s="34" t="s">
        <v>2592</v>
      </c>
      <c r="F208" s="34" t="s">
        <v>2005</v>
      </c>
      <c r="G208" s="34" t="s">
        <v>2004</v>
      </c>
      <c r="I208" s="34" t="s">
        <v>2592</v>
      </c>
      <c r="J208" s="34">
        <v>3</v>
      </c>
      <c r="K208" s="34">
        <v>0</v>
      </c>
      <c r="L208" s="34">
        <v>0.25</v>
      </c>
      <c r="N208" s="34" t="s">
        <v>2096</v>
      </c>
      <c r="O208" s="34" t="s">
        <v>211</v>
      </c>
      <c r="P208" s="34">
        <v>847</v>
      </c>
      <c r="U208" s="34" t="s">
        <v>2003</v>
      </c>
      <c r="V208" s="34" t="s">
        <v>1563</v>
      </c>
    </row>
    <row r="209" spans="1:22" x14ac:dyDescent="0.35">
      <c r="A209" s="34" t="s">
        <v>82</v>
      </c>
      <c r="B209" s="34" t="s">
        <v>212</v>
      </c>
      <c r="C209" s="34" t="s">
        <v>2012</v>
      </c>
      <c r="D209" s="34" t="s">
        <v>2591</v>
      </c>
      <c r="E209" s="34" t="s">
        <v>261</v>
      </c>
      <c r="F209" s="34" t="s">
        <v>2005</v>
      </c>
      <c r="G209" s="34" t="s">
        <v>2004</v>
      </c>
      <c r="H209" s="34">
        <v>142283</v>
      </c>
      <c r="I209" s="34" t="s">
        <v>261</v>
      </c>
      <c r="J209" s="34">
        <v>3</v>
      </c>
      <c r="K209" s="34">
        <v>0</v>
      </c>
      <c r="L209" s="34">
        <v>0.25</v>
      </c>
      <c r="N209" s="34" t="s">
        <v>2096</v>
      </c>
      <c r="O209" s="34" t="s">
        <v>211</v>
      </c>
      <c r="P209" s="34">
        <v>845</v>
      </c>
      <c r="U209" s="34" t="s">
        <v>2003</v>
      </c>
      <c r="V209" s="34" t="s">
        <v>1564</v>
      </c>
    </row>
    <row r="210" spans="1:22" x14ac:dyDescent="0.35">
      <c r="A210" s="34" t="s">
        <v>82</v>
      </c>
      <c r="B210" s="34" t="s">
        <v>216</v>
      </c>
      <c r="C210" s="34" t="s">
        <v>2012</v>
      </c>
      <c r="D210" s="34" t="s">
        <v>2590</v>
      </c>
      <c r="E210" s="34" t="s">
        <v>2589</v>
      </c>
      <c r="F210" s="34" t="s">
        <v>2005</v>
      </c>
      <c r="G210" s="34" t="s">
        <v>2004</v>
      </c>
      <c r="H210" s="34">
        <v>142281</v>
      </c>
      <c r="I210" s="34" t="s">
        <v>2589</v>
      </c>
      <c r="J210" s="34">
        <v>3</v>
      </c>
      <c r="K210" s="34">
        <v>0</v>
      </c>
      <c r="L210" s="34">
        <v>0.25</v>
      </c>
      <c r="N210" s="34" t="s">
        <v>2096</v>
      </c>
      <c r="O210" s="34" t="s">
        <v>211</v>
      </c>
      <c r="P210" s="34">
        <v>848</v>
      </c>
      <c r="U210" s="34" t="s">
        <v>2003</v>
      </c>
      <c r="V210" s="34" t="s">
        <v>1565</v>
      </c>
    </row>
    <row r="211" spans="1:22" x14ac:dyDescent="0.35">
      <c r="A211" s="34" t="s">
        <v>82</v>
      </c>
      <c r="B211" s="34" t="s">
        <v>216</v>
      </c>
      <c r="C211" s="34" t="s">
        <v>2012</v>
      </c>
      <c r="E211" s="34" t="s">
        <v>2588</v>
      </c>
      <c r="F211" s="34" t="s">
        <v>2005</v>
      </c>
      <c r="G211" s="34" t="s">
        <v>2004</v>
      </c>
      <c r="I211" s="34" t="s">
        <v>2588</v>
      </c>
      <c r="J211" s="34">
        <v>3</v>
      </c>
      <c r="K211" s="34">
        <v>0</v>
      </c>
      <c r="L211" s="34">
        <v>0.25</v>
      </c>
      <c r="N211" s="34" t="s">
        <v>2096</v>
      </c>
      <c r="O211" s="34" t="s">
        <v>211</v>
      </c>
      <c r="P211" s="34">
        <v>849</v>
      </c>
      <c r="U211" s="34" t="s">
        <v>2003</v>
      </c>
      <c r="V211" s="34" t="s">
        <v>1566</v>
      </c>
    </row>
    <row r="212" spans="1:22" x14ac:dyDescent="0.35">
      <c r="A212" s="34" t="s">
        <v>82</v>
      </c>
      <c r="B212" s="34" t="s">
        <v>214</v>
      </c>
      <c r="C212" s="34" t="s">
        <v>2007</v>
      </c>
      <c r="D212" s="34" t="s">
        <v>2587</v>
      </c>
      <c r="E212" s="34" t="s">
        <v>2586</v>
      </c>
      <c r="F212" s="34" t="s">
        <v>2005</v>
      </c>
      <c r="G212" s="34" t="s">
        <v>2004</v>
      </c>
      <c r="H212" s="34">
        <v>142280</v>
      </c>
      <c r="I212" s="34" t="s">
        <v>2586</v>
      </c>
      <c r="J212" s="34">
        <v>3</v>
      </c>
      <c r="K212" s="34">
        <v>0</v>
      </c>
      <c r="L212" s="34">
        <v>0.25</v>
      </c>
      <c r="N212" s="34" t="s">
        <v>2096</v>
      </c>
      <c r="O212" s="34" t="s">
        <v>211</v>
      </c>
      <c r="P212" s="34">
        <v>577</v>
      </c>
      <c r="U212" s="34" t="s">
        <v>2003</v>
      </c>
      <c r="V212" s="34" t="s">
        <v>1567</v>
      </c>
    </row>
    <row r="213" spans="1:22" x14ac:dyDescent="0.35">
      <c r="A213" s="34" t="s">
        <v>82</v>
      </c>
      <c r="B213" s="34" t="s">
        <v>214</v>
      </c>
      <c r="C213" s="34" t="s">
        <v>2007</v>
      </c>
      <c r="E213" s="34" t="s">
        <v>2585</v>
      </c>
      <c r="F213" s="34" t="s">
        <v>2005</v>
      </c>
      <c r="G213" s="34" t="s">
        <v>2004</v>
      </c>
      <c r="I213" s="34" t="s">
        <v>2585</v>
      </c>
      <c r="J213" s="34">
        <v>3</v>
      </c>
      <c r="K213" s="34">
        <v>0</v>
      </c>
      <c r="L213" s="34">
        <v>0.25</v>
      </c>
      <c r="N213" s="34" t="s">
        <v>2096</v>
      </c>
      <c r="O213" s="34" t="s">
        <v>211</v>
      </c>
      <c r="P213" s="34">
        <v>578</v>
      </c>
      <c r="U213" s="34" t="s">
        <v>2003</v>
      </c>
      <c r="V213" s="34" t="s">
        <v>1568</v>
      </c>
    </row>
    <row r="214" spans="1:22" x14ac:dyDescent="0.35">
      <c r="A214" s="34" t="s">
        <v>14</v>
      </c>
      <c r="B214" s="34" t="s">
        <v>210</v>
      </c>
      <c r="C214" s="34" t="s">
        <v>2012</v>
      </c>
      <c r="D214" s="34" t="s">
        <v>2584</v>
      </c>
      <c r="E214" s="34" t="s">
        <v>1762</v>
      </c>
      <c r="F214" s="34" t="s">
        <v>2005</v>
      </c>
      <c r="G214" s="34" t="s">
        <v>2335</v>
      </c>
      <c r="H214" s="34">
        <v>119238</v>
      </c>
      <c r="I214" s="34" t="s">
        <v>1762</v>
      </c>
      <c r="J214" s="34">
        <v>4</v>
      </c>
      <c r="K214" s="34">
        <v>0</v>
      </c>
      <c r="L214" s="34">
        <v>0</v>
      </c>
      <c r="O214" s="34" t="s">
        <v>211</v>
      </c>
      <c r="P214" s="34">
        <v>793</v>
      </c>
      <c r="U214" s="34" t="s">
        <v>2016</v>
      </c>
    </row>
    <row r="215" spans="1:22" x14ac:dyDescent="0.35">
      <c r="A215" s="34" t="s">
        <v>14</v>
      </c>
      <c r="B215" s="34" t="s">
        <v>210</v>
      </c>
      <c r="C215" s="34" t="s">
        <v>2012</v>
      </c>
      <c r="E215" s="34" t="s">
        <v>2583</v>
      </c>
      <c r="F215" s="34" t="s">
        <v>2005</v>
      </c>
      <c r="G215" s="34" t="s">
        <v>2335</v>
      </c>
      <c r="I215" s="34" t="s">
        <v>2583</v>
      </c>
      <c r="J215" s="34">
        <v>4</v>
      </c>
      <c r="K215" s="34">
        <v>0</v>
      </c>
      <c r="L215" s="34">
        <v>0</v>
      </c>
      <c r="O215" s="34" t="s">
        <v>211</v>
      </c>
      <c r="P215" s="34">
        <v>797</v>
      </c>
      <c r="U215" s="34" t="s">
        <v>2016</v>
      </c>
    </row>
    <row r="216" spans="1:22" x14ac:dyDescent="0.35">
      <c r="A216" s="34" t="s">
        <v>14</v>
      </c>
      <c r="B216" s="34" t="s">
        <v>212</v>
      </c>
      <c r="C216" s="34" t="s">
        <v>2012</v>
      </c>
      <c r="D216" s="34" t="s">
        <v>2582</v>
      </c>
      <c r="E216" s="34" t="s">
        <v>581</v>
      </c>
      <c r="F216" s="34" t="s">
        <v>2005</v>
      </c>
      <c r="G216" s="34" t="s">
        <v>2335</v>
      </c>
      <c r="H216" s="34">
        <v>119239</v>
      </c>
      <c r="I216" s="34" t="s">
        <v>581</v>
      </c>
      <c r="J216" s="34">
        <v>4</v>
      </c>
      <c r="K216" s="34">
        <v>0</v>
      </c>
      <c r="L216" s="34">
        <v>0</v>
      </c>
      <c r="O216" s="34" t="s">
        <v>211</v>
      </c>
      <c r="P216" s="34">
        <v>791</v>
      </c>
      <c r="U216" s="34" t="s">
        <v>2016</v>
      </c>
    </row>
    <row r="217" spans="1:22" x14ac:dyDescent="0.35">
      <c r="A217" s="34" t="s">
        <v>14</v>
      </c>
      <c r="B217" s="34" t="s">
        <v>216</v>
      </c>
      <c r="C217" s="34" t="s">
        <v>2012</v>
      </c>
      <c r="D217" s="34" t="s">
        <v>2581</v>
      </c>
      <c r="E217" s="34" t="s">
        <v>2580</v>
      </c>
      <c r="F217" s="34" t="s">
        <v>2005</v>
      </c>
      <c r="G217" s="34" t="s">
        <v>2335</v>
      </c>
      <c r="H217" s="34">
        <v>119236</v>
      </c>
      <c r="I217" s="34" t="s">
        <v>2580</v>
      </c>
      <c r="J217" s="34">
        <v>4</v>
      </c>
      <c r="K217" s="34">
        <v>0</v>
      </c>
      <c r="L217" s="34">
        <v>0</v>
      </c>
      <c r="O217" s="34" t="s">
        <v>211</v>
      </c>
      <c r="P217" s="34">
        <v>792</v>
      </c>
      <c r="U217" s="34" t="s">
        <v>2016</v>
      </c>
    </row>
    <row r="218" spans="1:22" x14ac:dyDescent="0.35">
      <c r="A218" s="34" t="s">
        <v>14</v>
      </c>
      <c r="B218" s="34" t="s">
        <v>216</v>
      </c>
      <c r="C218" s="34" t="s">
        <v>2012</v>
      </c>
      <c r="E218" s="34" t="s">
        <v>2579</v>
      </c>
      <c r="F218" s="34" t="s">
        <v>2005</v>
      </c>
      <c r="G218" s="34" t="s">
        <v>2335</v>
      </c>
      <c r="I218" s="34" t="s">
        <v>2579</v>
      </c>
      <c r="J218" s="34">
        <v>4</v>
      </c>
      <c r="K218" s="34">
        <v>0</v>
      </c>
      <c r="L218" s="34">
        <v>0</v>
      </c>
      <c r="O218" s="34" t="s">
        <v>211</v>
      </c>
      <c r="P218" s="34">
        <v>796</v>
      </c>
      <c r="U218" s="34" t="s">
        <v>2016</v>
      </c>
    </row>
    <row r="219" spans="1:22" x14ac:dyDescent="0.35">
      <c r="A219" s="34" t="s">
        <v>14</v>
      </c>
      <c r="B219" s="34" t="s">
        <v>222</v>
      </c>
      <c r="C219" s="34" t="s">
        <v>2012</v>
      </c>
      <c r="D219" s="34" t="s">
        <v>2578</v>
      </c>
      <c r="E219" s="34" t="s">
        <v>2577</v>
      </c>
      <c r="F219" s="34" t="s">
        <v>2005</v>
      </c>
      <c r="G219" s="34" t="s">
        <v>2335</v>
      </c>
      <c r="H219" s="34">
        <v>119237</v>
      </c>
      <c r="I219" s="34" t="s">
        <v>2577</v>
      </c>
      <c r="J219" s="34">
        <v>4</v>
      </c>
      <c r="K219" s="34">
        <v>0</v>
      </c>
      <c r="L219" s="34">
        <v>0</v>
      </c>
      <c r="M219" s="34">
        <v>1055.5114000000001</v>
      </c>
      <c r="N219" s="34" t="s">
        <v>2020</v>
      </c>
      <c r="O219" s="34" t="s">
        <v>211</v>
      </c>
      <c r="P219" s="34">
        <v>794</v>
      </c>
      <c r="U219" s="34" t="s">
        <v>2016</v>
      </c>
    </row>
    <row r="220" spans="1:22" x14ac:dyDescent="0.35">
      <c r="A220" s="34" t="s">
        <v>14</v>
      </c>
      <c r="B220" s="34" t="s">
        <v>225</v>
      </c>
      <c r="C220" s="34" t="s">
        <v>2337</v>
      </c>
      <c r="D220" s="34" t="s">
        <v>2576</v>
      </c>
      <c r="E220" s="34" t="s">
        <v>2575</v>
      </c>
      <c r="F220" s="34" t="s">
        <v>2005</v>
      </c>
      <c r="G220" s="34" t="s">
        <v>2335</v>
      </c>
      <c r="H220" s="34">
        <v>111786</v>
      </c>
      <c r="I220" s="34" t="s">
        <v>2575</v>
      </c>
      <c r="J220" s="34">
        <v>4</v>
      </c>
      <c r="K220" s="34">
        <v>0</v>
      </c>
      <c r="L220" s="34">
        <v>0</v>
      </c>
      <c r="M220" s="34">
        <v>1068.7996000000001</v>
      </c>
      <c r="N220" s="34" t="s">
        <v>2030</v>
      </c>
      <c r="O220" s="34" t="s">
        <v>211</v>
      </c>
      <c r="P220" s="34">
        <v>331</v>
      </c>
      <c r="U220" s="34" t="s">
        <v>2016</v>
      </c>
    </row>
    <row r="221" spans="1:22" x14ac:dyDescent="0.35">
      <c r="A221" s="34" t="s">
        <v>14</v>
      </c>
      <c r="B221" s="34" t="s">
        <v>224</v>
      </c>
      <c r="C221" s="34" t="s">
        <v>2337</v>
      </c>
      <c r="D221" s="34" t="s">
        <v>2574</v>
      </c>
      <c r="E221" s="34" t="s">
        <v>2573</v>
      </c>
      <c r="F221" s="34" t="s">
        <v>2005</v>
      </c>
      <c r="G221" s="34" t="s">
        <v>2335</v>
      </c>
      <c r="H221" s="34">
        <v>105668</v>
      </c>
      <c r="I221" s="34" t="s">
        <v>2573</v>
      </c>
      <c r="J221" s="34">
        <v>4</v>
      </c>
      <c r="K221" s="34">
        <v>0</v>
      </c>
      <c r="L221" s="34">
        <v>0</v>
      </c>
      <c r="O221" s="34" t="s">
        <v>211</v>
      </c>
      <c r="P221" s="34">
        <v>156</v>
      </c>
      <c r="U221" s="34" t="s">
        <v>2016</v>
      </c>
    </row>
    <row r="222" spans="1:22" x14ac:dyDescent="0.35">
      <c r="A222" s="34" t="s">
        <v>14</v>
      </c>
      <c r="B222" s="34" t="s">
        <v>224</v>
      </c>
      <c r="C222" s="34" t="s">
        <v>2337</v>
      </c>
      <c r="F222" s="34" t="s">
        <v>2005</v>
      </c>
      <c r="G222" s="34" t="s">
        <v>2335</v>
      </c>
      <c r="I222" s="34" t="s">
        <v>2572</v>
      </c>
      <c r="J222" s="34">
        <v>4</v>
      </c>
      <c r="K222" s="34">
        <v>0</v>
      </c>
      <c r="L222" s="34">
        <v>0</v>
      </c>
      <c r="O222" s="34" t="s">
        <v>211</v>
      </c>
      <c r="P222" s="34">
        <v>525</v>
      </c>
      <c r="U222" s="34" t="s">
        <v>2016</v>
      </c>
    </row>
    <row r="223" spans="1:22" x14ac:dyDescent="0.35">
      <c r="A223" s="34" t="s">
        <v>14</v>
      </c>
      <c r="B223" s="34" t="s">
        <v>226</v>
      </c>
      <c r="C223" s="34" t="s">
        <v>2337</v>
      </c>
      <c r="D223" s="34" t="s">
        <v>2571</v>
      </c>
      <c r="E223" s="34" t="s">
        <v>586</v>
      </c>
      <c r="F223" s="34" t="s">
        <v>2005</v>
      </c>
      <c r="G223" s="34" t="s">
        <v>2335</v>
      </c>
      <c r="H223" s="34">
        <v>105669</v>
      </c>
      <c r="I223" s="34" t="s">
        <v>586</v>
      </c>
      <c r="J223" s="34">
        <v>4</v>
      </c>
      <c r="K223" s="34">
        <v>0</v>
      </c>
      <c r="L223" s="34">
        <v>0</v>
      </c>
      <c r="O223" s="34" t="s">
        <v>211</v>
      </c>
      <c r="P223" s="34">
        <v>154</v>
      </c>
      <c r="U223" s="34" t="s">
        <v>2016</v>
      </c>
    </row>
    <row r="224" spans="1:22" x14ac:dyDescent="0.35">
      <c r="A224" s="34" t="s">
        <v>14</v>
      </c>
      <c r="B224" s="34" t="s">
        <v>227</v>
      </c>
      <c r="C224" s="34" t="s">
        <v>2337</v>
      </c>
      <c r="D224" s="34" t="s">
        <v>2570</v>
      </c>
      <c r="E224" s="34" t="s">
        <v>2569</v>
      </c>
      <c r="F224" s="34" t="s">
        <v>2005</v>
      </c>
      <c r="G224" s="34" t="s">
        <v>2335</v>
      </c>
      <c r="H224" s="34">
        <v>105667</v>
      </c>
      <c r="I224" s="34" t="s">
        <v>2569</v>
      </c>
      <c r="J224" s="34">
        <v>4</v>
      </c>
      <c r="K224" s="34">
        <v>0</v>
      </c>
      <c r="L224" s="34">
        <v>0</v>
      </c>
      <c r="O224" s="34" t="s">
        <v>211</v>
      </c>
      <c r="P224" s="34">
        <v>155</v>
      </c>
      <c r="U224" s="34" t="s">
        <v>2016</v>
      </c>
    </row>
    <row r="225" spans="1:21" x14ac:dyDescent="0.35">
      <c r="A225" s="34" t="s">
        <v>14</v>
      </c>
      <c r="B225" s="34" t="s">
        <v>217</v>
      </c>
      <c r="C225" s="34" t="s">
        <v>2007</v>
      </c>
      <c r="D225" s="34" t="s">
        <v>2568</v>
      </c>
      <c r="E225" s="34" t="s">
        <v>2567</v>
      </c>
      <c r="F225" s="34" t="s">
        <v>2005</v>
      </c>
      <c r="G225" s="34" t="s">
        <v>2335</v>
      </c>
      <c r="H225" s="34">
        <v>105664</v>
      </c>
      <c r="I225" s="34" t="s">
        <v>2567</v>
      </c>
      <c r="J225" s="34">
        <v>4</v>
      </c>
      <c r="K225" s="34">
        <v>0</v>
      </c>
      <c r="L225" s="34">
        <v>0</v>
      </c>
      <c r="O225" s="34" t="s">
        <v>211</v>
      </c>
      <c r="P225" s="34">
        <v>152</v>
      </c>
      <c r="U225" s="34" t="s">
        <v>2016</v>
      </c>
    </row>
    <row r="226" spans="1:21" x14ac:dyDescent="0.35">
      <c r="A226" s="34" t="s">
        <v>14</v>
      </c>
      <c r="B226" s="34" t="s">
        <v>217</v>
      </c>
      <c r="C226" s="34" t="s">
        <v>2007</v>
      </c>
      <c r="F226" s="34" t="s">
        <v>2005</v>
      </c>
      <c r="I226" s="34" t="s">
        <v>2566</v>
      </c>
      <c r="J226" s="34">
        <v>4</v>
      </c>
      <c r="K226" s="34">
        <v>0</v>
      </c>
      <c r="L226" s="34">
        <v>0</v>
      </c>
      <c r="O226" s="34" t="s">
        <v>211</v>
      </c>
      <c r="P226" s="34">
        <v>382</v>
      </c>
      <c r="U226" s="34" t="s">
        <v>2016</v>
      </c>
    </row>
    <row r="227" spans="1:21" x14ac:dyDescent="0.35">
      <c r="A227" s="34" t="s">
        <v>14</v>
      </c>
      <c r="B227" s="34" t="s">
        <v>223</v>
      </c>
      <c r="C227" s="34" t="s">
        <v>2007</v>
      </c>
      <c r="D227" s="34" t="s">
        <v>2565</v>
      </c>
      <c r="E227" s="34" t="s">
        <v>2564</v>
      </c>
      <c r="F227" s="34" t="s">
        <v>2005</v>
      </c>
      <c r="G227" s="34" t="s">
        <v>2335</v>
      </c>
      <c r="H227" s="34">
        <v>105877</v>
      </c>
      <c r="I227" s="34" t="s">
        <v>2564</v>
      </c>
      <c r="J227" s="34">
        <v>4</v>
      </c>
      <c r="K227" s="34">
        <v>0</v>
      </c>
      <c r="L227" s="34">
        <v>0</v>
      </c>
      <c r="M227" s="34">
        <v>1055.5081</v>
      </c>
      <c r="N227" s="34" t="s">
        <v>2020</v>
      </c>
      <c r="O227" s="34" t="s">
        <v>211</v>
      </c>
      <c r="P227" s="34">
        <v>169</v>
      </c>
      <c r="U227" s="34" t="s">
        <v>2016</v>
      </c>
    </row>
    <row r="228" spans="1:21" x14ac:dyDescent="0.35">
      <c r="A228" s="34" t="s">
        <v>15</v>
      </c>
      <c r="B228" s="34" t="s">
        <v>218</v>
      </c>
      <c r="C228" s="34" t="s">
        <v>2012</v>
      </c>
      <c r="D228" s="34" t="s">
        <v>2563</v>
      </c>
      <c r="E228" s="34" t="s">
        <v>2562</v>
      </c>
      <c r="F228" s="34" t="s">
        <v>2005</v>
      </c>
      <c r="G228" s="34" t="s">
        <v>2335</v>
      </c>
      <c r="H228" s="34">
        <v>119203</v>
      </c>
      <c r="I228" s="34" t="s">
        <v>2562</v>
      </c>
      <c r="J228" s="34">
        <v>4</v>
      </c>
      <c r="K228" s="34">
        <v>0</v>
      </c>
      <c r="L228" s="34">
        <v>0</v>
      </c>
      <c r="M228" s="34">
        <v>1005.3951</v>
      </c>
      <c r="N228" s="34" t="s">
        <v>2030</v>
      </c>
      <c r="O228" s="34" t="s">
        <v>211</v>
      </c>
      <c r="P228" s="34">
        <v>744</v>
      </c>
      <c r="U228" s="34" t="s">
        <v>2016</v>
      </c>
    </row>
    <row r="229" spans="1:21" x14ac:dyDescent="0.35">
      <c r="A229" s="34" t="s">
        <v>15</v>
      </c>
      <c r="B229" s="34" t="s">
        <v>210</v>
      </c>
      <c r="C229" s="34" t="s">
        <v>2012</v>
      </c>
      <c r="D229" s="34" t="s">
        <v>2561</v>
      </c>
      <c r="E229" s="34" t="s">
        <v>1816</v>
      </c>
      <c r="F229" s="34" t="s">
        <v>2005</v>
      </c>
      <c r="G229" s="34" t="s">
        <v>2335</v>
      </c>
      <c r="H229" s="34">
        <v>119206</v>
      </c>
      <c r="I229" s="34" t="s">
        <v>1816</v>
      </c>
      <c r="J229" s="34">
        <v>4</v>
      </c>
      <c r="K229" s="34">
        <v>0</v>
      </c>
      <c r="L229" s="34">
        <v>0</v>
      </c>
      <c r="O229" s="34" t="s">
        <v>211</v>
      </c>
      <c r="P229" s="34">
        <v>747</v>
      </c>
      <c r="U229" s="34" t="s">
        <v>2016</v>
      </c>
    </row>
    <row r="230" spans="1:21" x14ac:dyDescent="0.35">
      <c r="A230" s="34" t="s">
        <v>15</v>
      </c>
      <c r="B230" s="34" t="s">
        <v>210</v>
      </c>
      <c r="C230" s="34" t="s">
        <v>2012</v>
      </c>
      <c r="E230" s="34" t="s">
        <v>2560</v>
      </c>
      <c r="F230" s="34" t="s">
        <v>2005</v>
      </c>
      <c r="G230" s="34" t="s">
        <v>2335</v>
      </c>
      <c r="I230" s="34" t="s">
        <v>2560</v>
      </c>
      <c r="J230" s="34">
        <v>4</v>
      </c>
      <c r="K230" s="34">
        <v>0</v>
      </c>
      <c r="L230" s="34">
        <v>0</v>
      </c>
      <c r="O230" s="34" t="s">
        <v>211</v>
      </c>
      <c r="P230" s="34">
        <v>748</v>
      </c>
      <c r="U230" s="34" t="s">
        <v>2016</v>
      </c>
    </row>
    <row r="231" spans="1:21" x14ac:dyDescent="0.35">
      <c r="A231" s="34" t="s">
        <v>15</v>
      </c>
      <c r="B231" s="34" t="s">
        <v>212</v>
      </c>
      <c r="C231" s="34" t="s">
        <v>2012</v>
      </c>
      <c r="D231" s="34" t="s">
        <v>2559</v>
      </c>
      <c r="E231" s="34" t="s">
        <v>599</v>
      </c>
      <c r="F231" s="34" t="s">
        <v>2005</v>
      </c>
      <c r="G231" s="34" t="s">
        <v>2335</v>
      </c>
      <c r="H231" s="34">
        <v>119205</v>
      </c>
      <c r="I231" s="34" t="s">
        <v>599</v>
      </c>
      <c r="J231" s="34">
        <v>4</v>
      </c>
      <c r="K231" s="34">
        <v>0</v>
      </c>
      <c r="L231" s="34">
        <v>0</v>
      </c>
      <c r="O231" s="34" t="s">
        <v>211</v>
      </c>
      <c r="P231" s="34">
        <v>742</v>
      </c>
      <c r="U231" s="34" t="s">
        <v>2016</v>
      </c>
    </row>
    <row r="232" spans="1:21" x14ac:dyDescent="0.35">
      <c r="A232" s="34" t="s">
        <v>15</v>
      </c>
      <c r="B232" s="34" t="s">
        <v>216</v>
      </c>
      <c r="C232" s="34" t="s">
        <v>2012</v>
      </c>
      <c r="D232" s="34" t="s">
        <v>2558</v>
      </c>
      <c r="E232" s="34" t="s">
        <v>2557</v>
      </c>
      <c r="F232" s="34" t="s">
        <v>2005</v>
      </c>
      <c r="G232" s="34" t="s">
        <v>2335</v>
      </c>
      <c r="H232" s="34">
        <v>119204</v>
      </c>
      <c r="I232" s="34" t="s">
        <v>2557</v>
      </c>
      <c r="J232" s="34">
        <v>4</v>
      </c>
      <c r="K232" s="34">
        <v>0</v>
      </c>
      <c r="L232" s="34">
        <v>0</v>
      </c>
      <c r="O232" s="34" t="s">
        <v>211</v>
      </c>
      <c r="P232" s="34">
        <v>745</v>
      </c>
      <c r="U232" s="34" t="s">
        <v>2016</v>
      </c>
    </row>
    <row r="233" spans="1:21" x14ac:dyDescent="0.35">
      <c r="A233" s="34" t="s">
        <v>15</v>
      </c>
      <c r="B233" s="34" t="s">
        <v>216</v>
      </c>
      <c r="C233" s="34" t="s">
        <v>2012</v>
      </c>
      <c r="E233" s="34" t="s">
        <v>2556</v>
      </c>
      <c r="F233" s="34" t="s">
        <v>2005</v>
      </c>
      <c r="G233" s="34" t="s">
        <v>2335</v>
      </c>
      <c r="I233" s="34" t="s">
        <v>2556</v>
      </c>
      <c r="J233" s="34">
        <v>4</v>
      </c>
      <c r="K233" s="34">
        <v>0</v>
      </c>
      <c r="L233" s="34">
        <v>0</v>
      </c>
      <c r="O233" s="34" t="s">
        <v>211</v>
      </c>
      <c r="P233" s="34">
        <v>746</v>
      </c>
      <c r="U233" s="34" t="s">
        <v>2016</v>
      </c>
    </row>
    <row r="234" spans="1:21" x14ac:dyDescent="0.35">
      <c r="A234" s="34" t="s">
        <v>15</v>
      </c>
      <c r="B234" s="34" t="s">
        <v>222</v>
      </c>
      <c r="C234" s="34" t="s">
        <v>2012</v>
      </c>
      <c r="D234" s="34" t="s">
        <v>2555</v>
      </c>
      <c r="E234" s="34" t="s">
        <v>2554</v>
      </c>
      <c r="F234" s="34" t="s">
        <v>2005</v>
      </c>
      <c r="G234" s="34" t="s">
        <v>2335</v>
      </c>
      <c r="H234" s="34">
        <v>119207</v>
      </c>
      <c r="I234" s="34" t="s">
        <v>2554</v>
      </c>
      <c r="J234" s="34">
        <v>4</v>
      </c>
      <c r="K234" s="34">
        <v>0</v>
      </c>
      <c r="L234" s="34">
        <v>0</v>
      </c>
      <c r="M234" s="34">
        <v>1005.046</v>
      </c>
      <c r="N234" s="34" t="s">
        <v>2020</v>
      </c>
      <c r="O234" s="34" t="s">
        <v>211</v>
      </c>
      <c r="P234" s="34">
        <v>743</v>
      </c>
      <c r="U234" s="34" t="s">
        <v>2016</v>
      </c>
    </row>
    <row r="235" spans="1:21" x14ac:dyDescent="0.35">
      <c r="A235" s="34" t="s">
        <v>14</v>
      </c>
      <c r="B235" s="34" t="s">
        <v>227</v>
      </c>
      <c r="C235" s="34" t="s">
        <v>2337</v>
      </c>
      <c r="F235" s="34" t="s">
        <v>2005</v>
      </c>
      <c r="G235" s="34" t="s">
        <v>2335</v>
      </c>
      <c r="I235" s="34" t="s">
        <v>2553</v>
      </c>
      <c r="J235" s="34">
        <v>4</v>
      </c>
      <c r="K235" s="34">
        <v>0</v>
      </c>
      <c r="L235" s="34">
        <v>0</v>
      </c>
      <c r="O235" s="34" t="s">
        <v>211</v>
      </c>
      <c r="P235" s="34">
        <v>524</v>
      </c>
      <c r="U235" s="34" t="s">
        <v>2016</v>
      </c>
    </row>
    <row r="236" spans="1:21" x14ac:dyDescent="0.35">
      <c r="A236" s="34" t="s">
        <v>14</v>
      </c>
      <c r="B236" s="34" t="s">
        <v>228</v>
      </c>
      <c r="C236" s="34" t="s">
        <v>2337</v>
      </c>
      <c r="D236" s="34" t="s">
        <v>2552</v>
      </c>
      <c r="E236" s="34" t="s">
        <v>2551</v>
      </c>
      <c r="F236" s="34" t="s">
        <v>2005</v>
      </c>
      <c r="G236" s="34" t="s">
        <v>2335</v>
      </c>
      <c r="H236" s="34">
        <v>105878</v>
      </c>
      <c r="I236" s="34" t="s">
        <v>2551</v>
      </c>
      <c r="J236" s="34">
        <v>4</v>
      </c>
      <c r="K236" s="34">
        <v>0</v>
      </c>
      <c r="L236" s="34">
        <v>0</v>
      </c>
      <c r="M236" s="34">
        <v>1055.5074999999999</v>
      </c>
      <c r="N236" s="34" t="s">
        <v>2020</v>
      </c>
      <c r="O236" s="34" t="s">
        <v>211</v>
      </c>
      <c r="P236" s="34">
        <v>170</v>
      </c>
      <c r="U236" s="34" t="s">
        <v>2016</v>
      </c>
    </row>
    <row r="237" spans="1:21" x14ac:dyDescent="0.35">
      <c r="A237" s="34" t="s">
        <v>14</v>
      </c>
      <c r="B237" s="34" t="s">
        <v>214</v>
      </c>
      <c r="C237" s="34" t="s">
        <v>2007</v>
      </c>
      <c r="D237" s="34" t="s">
        <v>2550</v>
      </c>
      <c r="E237" s="34" t="s">
        <v>2549</v>
      </c>
      <c r="F237" s="34" t="s">
        <v>2005</v>
      </c>
      <c r="G237" s="34" t="s">
        <v>2335</v>
      </c>
      <c r="H237" s="34">
        <v>105665</v>
      </c>
      <c r="I237" s="34" t="s">
        <v>2549</v>
      </c>
      <c r="J237" s="34">
        <v>4</v>
      </c>
      <c r="K237" s="34">
        <v>0</v>
      </c>
      <c r="L237" s="34">
        <v>0</v>
      </c>
      <c r="O237" s="34" t="s">
        <v>211</v>
      </c>
      <c r="P237" s="34">
        <v>153</v>
      </c>
      <c r="U237" s="34" t="s">
        <v>2016</v>
      </c>
    </row>
    <row r="238" spans="1:21" x14ac:dyDescent="0.35">
      <c r="A238" s="34" t="s">
        <v>14</v>
      </c>
      <c r="B238" s="34" t="s">
        <v>219</v>
      </c>
      <c r="C238" s="34" t="s">
        <v>2007</v>
      </c>
      <c r="D238" s="34" t="s">
        <v>2548</v>
      </c>
      <c r="E238" s="34" t="s">
        <v>2547</v>
      </c>
      <c r="F238" s="34" t="s">
        <v>2005</v>
      </c>
      <c r="G238" s="34" t="s">
        <v>2335</v>
      </c>
      <c r="H238" s="34">
        <v>111785</v>
      </c>
      <c r="I238" s="34" t="s">
        <v>2547</v>
      </c>
      <c r="J238" s="34">
        <v>4</v>
      </c>
      <c r="K238" s="34">
        <v>0</v>
      </c>
      <c r="L238" s="34">
        <v>0</v>
      </c>
      <c r="M238" s="34">
        <v>1055.5081</v>
      </c>
      <c r="N238" s="34" t="s">
        <v>2020</v>
      </c>
      <c r="O238" s="34" t="s">
        <v>211</v>
      </c>
      <c r="P238" s="34">
        <v>330</v>
      </c>
      <c r="U238" s="34" t="s">
        <v>2016</v>
      </c>
    </row>
    <row r="239" spans="1:21" x14ac:dyDescent="0.35">
      <c r="A239" s="34" t="s">
        <v>14</v>
      </c>
      <c r="B239" s="34" t="s">
        <v>214</v>
      </c>
      <c r="C239" s="34" t="s">
        <v>2007</v>
      </c>
      <c r="F239" s="34" t="s">
        <v>2005</v>
      </c>
      <c r="I239" s="34" t="s">
        <v>2546</v>
      </c>
      <c r="J239" s="34">
        <v>4</v>
      </c>
      <c r="K239" s="34">
        <v>0</v>
      </c>
      <c r="L239" s="34">
        <v>0</v>
      </c>
      <c r="O239" s="34" t="s">
        <v>211</v>
      </c>
      <c r="P239" s="34">
        <v>383</v>
      </c>
      <c r="U239" s="34" t="s">
        <v>2016</v>
      </c>
    </row>
    <row r="240" spans="1:21" x14ac:dyDescent="0.35">
      <c r="A240" s="34" t="s">
        <v>14</v>
      </c>
      <c r="B240" s="34" t="s">
        <v>215</v>
      </c>
      <c r="C240" s="34" t="s">
        <v>2007</v>
      </c>
      <c r="D240" s="34" t="s">
        <v>2545</v>
      </c>
      <c r="E240" s="34" t="s">
        <v>2544</v>
      </c>
      <c r="F240" s="34" t="s">
        <v>2005</v>
      </c>
      <c r="G240" s="34" t="s">
        <v>2335</v>
      </c>
      <c r="H240" s="34">
        <v>105666</v>
      </c>
      <c r="I240" s="34" t="s">
        <v>2544</v>
      </c>
      <c r="J240" s="34">
        <v>4</v>
      </c>
      <c r="K240" s="34">
        <v>0</v>
      </c>
      <c r="L240" s="34">
        <v>0</v>
      </c>
      <c r="O240" s="34" t="s">
        <v>211</v>
      </c>
      <c r="P240" s="34">
        <v>151</v>
      </c>
      <c r="U240" s="34" t="s">
        <v>2016</v>
      </c>
    </row>
    <row r="241" spans="1:22" x14ac:dyDescent="0.35">
      <c r="A241" s="34" t="s">
        <v>15</v>
      </c>
      <c r="B241" s="34" t="s">
        <v>225</v>
      </c>
      <c r="C241" s="34" t="s">
        <v>2337</v>
      </c>
      <c r="D241" s="34" t="s">
        <v>2543</v>
      </c>
      <c r="E241" s="34" t="s">
        <v>2542</v>
      </c>
      <c r="F241" s="34" t="s">
        <v>2005</v>
      </c>
      <c r="G241" s="34" t="s">
        <v>2335</v>
      </c>
      <c r="H241" s="34">
        <v>104143</v>
      </c>
      <c r="I241" s="34" t="s">
        <v>2542</v>
      </c>
      <c r="J241" s="34">
        <v>4</v>
      </c>
      <c r="K241" s="34">
        <v>0</v>
      </c>
      <c r="L241" s="34">
        <v>0</v>
      </c>
      <c r="M241" s="34">
        <v>1004.2306</v>
      </c>
      <c r="N241" s="34" t="s">
        <v>2030</v>
      </c>
      <c r="O241" s="34" t="s">
        <v>211</v>
      </c>
      <c r="P241" s="34">
        <v>103</v>
      </c>
      <c r="U241" s="34" t="s">
        <v>2016</v>
      </c>
    </row>
    <row r="242" spans="1:22" x14ac:dyDescent="0.35">
      <c r="A242" s="34" t="s">
        <v>15</v>
      </c>
      <c r="B242" s="34" t="s">
        <v>226</v>
      </c>
      <c r="C242" s="34" t="s">
        <v>2337</v>
      </c>
      <c r="D242" s="34" t="s">
        <v>2541</v>
      </c>
      <c r="E242" s="34" t="s">
        <v>2540</v>
      </c>
      <c r="F242" s="34" t="s">
        <v>2005</v>
      </c>
      <c r="G242" s="34" t="s">
        <v>2335</v>
      </c>
      <c r="H242" s="34">
        <v>104142</v>
      </c>
      <c r="I242" s="34" t="s">
        <v>2540</v>
      </c>
      <c r="J242" s="34">
        <v>4</v>
      </c>
      <c r="K242" s="34">
        <v>0</v>
      </c>
      <c r="L242" s="34">
        <v>0</v>
      </c>
      <c r="O242" s="34" t="s">
        <v>211</v>
      </c>
      <c r="P242" s="34">
        <v>101</v>
      </c>
      <c r="U242" s="34" t="s">
        <v>2016</v>
      </c>
    </row>
    <row r="243" spans="1:22" x14ac:dyDescent="0.35">
      <c r="A243" s="34" t="s">
        <v>15</v>
      </c>
      <c r="B243" s="34" t="s">
        <v>227</v>
      </c>
      <c r="C243" s="34" t="s">
        <v>2337</v>
      </c>
      <c r="D243" s="34" t="s">
        <v>2539</v>
      </c>
      <c r="E243" s="34" t="s">
        <v>2538</v>
      </c>
      <c r="F243" s="34" t="s">
        <v>2005</v>
      </c>
      <c r="G243" s="34" t="s">
        <v>2018</v>
      </c>
      <c r="H243" s="34">
        <v>117064</v>
      </c>
      <c r="I243" s="34" t="s">
        <v>2538</v>
      </c>
      <c r="J243" s="34">
        <v>4</v>
      </c>
      <c r="K243" s="34">
        <v>0</v>
      </c>
      <c r="L243" s="34">
        <v>0</v>
      </c>
      <c r="O243" s="34" t="s">
        <v>211</v>
      </c>
      <c r="P243" s="34">
        <v>511</v>
      </c>
      <c r="U243" s="34" t="s">
        <v>2016</v>
      </c>
    </row>
    <row r="244" spans="1:22" x14ac:dyDescent="0.35">
      <c r="A244" s="34" t="s">
        <v>82</v>
      </c>
      <c r="B244" s="34" t="s">
        <v>215</v>
      </c>
      <c r="C244" s="34" t="s">
        <v>2007</v>
      </c>
      <c r="D244" s="34" t="s">
        <v>2537</v>
      </c>
      <c r="E244" s="34" t="s">
        <v>264</v>
      </c>
      <c r="F244" s="34" t="s">
        <v>2005</v>
      </c>
      <c r="G244" s="34" t="s">
        <v>2004</v>
      </c>
      <c r="H244" s="34">
        <v>142282</v>
      </c>
      <c r="I244" s="34" t="s">
        <v>264</v>
      </c>
      <c r="J244" s="34">
        <v>3</v>
      </c>
      <c r="K244" s="34">
        <v>0</v>
      </c>
      <c r="L244" s="34">
        <v>0.25</v>
      </c>
      <c r="N244" s="34" t="s">
        <v>2096</v>
      </c>
      <c r="O244" s="34" t="s">
        <v>211</v>
      </c>
      <c r="P244" s="34">
        <v>576</v>
      </c>
      <c r="U244" s="34" t="s">
        <v>2003</v>
      </c>
      <c r="V244" s="34" t="s">
        <v>1569</v>
      </c>
    </row>
    <row r="245" spans="1:22" x14ac:dyDescent="0.35">
      <c r="A245" s="34" t="s">
        <v>82</v>
      </c>
      <c r="B245" s="34" t="s">
        <v>217</v>
      </c>
      <c r="C245" s="34" t="s">
        <v>2007</v>
      </c>
      <c r="D245" s="34" t="s">
        <v>2536</v>
      </c>
      <c r="E245" s="34" t="s">
        <v>2535</v>
      </c>
      <c r="F245" s="34" t="s">
        <v>2005</v>
      </c>
      <c r="G245" s="34" t="s">
        <v>2004</v>
      </c>
      <c r="H245" s="34">
        <v>142278</v>
      </c>
      <c r="I245" s="34" t="s">
        <v>2535</v>
      </c>
      <c r="J245" s="34">
        <v>3</v>
      </c>
      <c r="K245" s="34">
        <v>0</v>
      </c>
      <c r="L245" s="34">
        <v>0.25</v>
      </c>
      <c r="N245" s="34" t="s">
        <v>2096</v>
      </c>
      <c r="O245" s="34" t="s">
        <v>211</v>
      </c>
      <c r="P245" s="34">
        <v>579</v>
      </c>
      <c r="U245" s="34" t="s">
        <v>2003</v>
      </c>
      <c r="V245" s="34" t="s">
        <v>1570</v>
      </c>
    </row>
    <row r="246" spans="1:22" x14ac:dyDescent="0.35">
      <c r="A246" s="34" t="s">
        <v>82</v>
      </c>
      <c r="B246" s="34" t="s">
        <v>217</v>
      </c>
      <c r="C246" s="34" t="s">
        <v>2007</v>
      </c>
      <c r="E246" s="34" t="s">
        <v>2534</v>
      </c>
      <c r="F246" s="34" t="s">
        <v>2005</v>
      </c>
      <c r="G246" s="34" t="s">
        <v>2004</v>
      </c>
      <c r="I246" s="34" t="s">
        <v>2534</v>
      </c>
      <c r="J246" s="34">
        <v>3</v>
      </c>
      <c r="K246" s="34">
        <v>0</v>
      </c>
      <c r="L246" s="34">
        <v>0.25</v>
      </c>
      <c r="N246" s="34" t="s">
        <v>2096</v>
      </c>
      <c r="O246" s="34" t="s">
        <v>211</v>
      </c>
      <c r="P246" s="34">
        <v>580</v>
      </c>
      <c r="U246" s="34" t="s">
        <v>2003</v>
      </c>
      <c r="V246" s="34" t="s">
        <v>1571</v>
      </c>
    </row>
    <row r="247" spans="1:22" x14ac:dyDescent="0.35">
      <c r="A247" s="34" t="s">
        <v>83</v>
      </c>
      <c r="B247" s="34" t="s">
        <v>210</v>
      </c>
      <c r="C247" s="34" t="s">
        <v>2012</v>
      </c>
      <c r="D247" s="34" t="s">
        <v>2533</v>
      </c>
      <c r="E247" s="34" t="s">
        <v>2532</v>
      </c>
      <c r="F247" s="34" t="s">
        <v>2098</v>
      </c>
      <c r="G247" s="34" t="s">
        <v>2018</v>
      </c>
      <c r="H247" s="34">
        <v>142310</v>
      </c>
      <c r="I247" s="34" t="s">
        <v>2532</v>
      </c>
      <c r="J247" s="34">
        <v>4</v>
      </c>
      <c r="K247" s="34">
        <v>0</v>
      </c>
      <c r="L247" s="34">
        <v>0</v>
      </c>
      <c r="N247" s="34" t="s">
        <v>2096</v>
      </c>
      <c r="O247" s="34" t="s">
        <v>211</v>
      </c>
      <c r="P247" s="34">
        <v>1776</v>
      </c>
      <c r="V247" s="34" t="s">
        <v>1659</v>
      </c>
    </row>
    <row r="248" spans="1:22" x14ac:dyDescent="0.35">
      <c r="A248" s="34" t="s">
        <v>83</v>
      </c>
      <c r="B248" s="34" t="s">
        <v>212</v>
      </c>
      <c r="C248" s="34" t="s">
        <v>2012</v>
      </c>
      <c r="D248" s="34" t="s">
        <v>2531</v>
      </c>
      <c r="E248" s="34" t="s">
        <v>397</v>
      </c>
      <c r="F248" s="34" t="s">
        <v>2098</v>
      </c>
      <c r="G248" s="34" t="s">
        <v>2018</v>
      </c>
      <c r="H248" s="34">
        <v>142309</v>
      </c>
      <c r="I248" s="34" t="s">
        <v>397</v>
      </c>
      <c r="J248" s="34">
        <v>4</v>
      </c>
      <c r="K248" s="34">
        <v>0</v>
      </c>
      <c r="L248" s="34">
        <v>0</v>
      </c>
      <c r="N248" s="34" t="s">
        <v>2096</v>
      </c>
      <c r="O248" s="34" t="s">
        <v>211</v>
      </c>
      <c r="P248" s="34">
        <v>1775</v>
      </c>
      <c r="V248" s="34" t="s">
        <v>1661</v>
      </c>
    </row>
    <row r="249" spans="1:22" x14ac:dyDescent="0.35">
      <c r="A249" s="34" t="s">
        <v>83</v>
      </c>
      <c r="B249" s="34" t="s">
        <v>220</v>
      </c>
      <c r="C249" s="34" t="s">
        <v>2012</v>
      </c>
      <c r="D249" s="34" t="s">
        <v>2530</v>
      </c>
      <c r="E249" s="34" t="s">
        <v>2529</v>
      </c>
      <c r="F249" s="34" t="s">
        <v>2098</v>
      </c>
      <c r="G249" s="34" t="s">
        <v>2018</v>
      </c>
      <c r="H249" s="34">
        <v>142311</v>
      </c>
      <c r="I249" s="34" t="s">
        <v>2529</v>
      </c>
      <c r="J249" s="34">
        <v>4</v>
      </c>
      <c r="K249" s="34">
        <v>0</v>
      </c>
      <c r="L249" s="34">
        <v>0</v>
      </c>
      <c r="N249" s="34" t="s">
        <v>2096</v>
      </c>
      <c r="O249" s="34" t="s">
        <v>211</v>
      </c>
      <c r="P249" s="34">
        <v>1777</v>
      </c>
      <c r="V249" s="34" t="s">
        <v>1660</v>
      </c>
    </row>
    <row r="250" spans="1:22" x14ac:dyDescent="0.35">
      <c r="A250" s="34" t="s">
        <v>83</v>
      </c>
      <c r="B250" s="34" t="s">
        <v>214</v>
      </c>
      <c r="C250" s="34" t="s">
        <v>2007</v>
      </c>
      <c r="D250" s="34" t="s">
        <v>2528</v>
      </c>
      <c r="E250" s="34" t="s">
        <v>2527</v>
      </c>
      <c r="F250" s="34" t="s">
        <v>2098</v>
      </c>
      <c r="G250" s="34" t="s">
        <v>2018</v>
      </c>
      <c r="H250" s="34">
        <v>142307</v>
      </c>
      <c r="I250" s="34" t="s">
        <v>2527</v>
      </c>
      <c r="J250" s="34">
        <v>4</v>
      </c>
      <c r="K250" s="34">
        <v>0</v>
      </c>
      <c r="L250" s="34">
        <v>0</v>
      </c>
      <c r="N250" s="34" t="s">
        <v>2096</v>
      </c>
      <c r="O250" s="34" t="s">
        <v>211</v>
      </c>
      <c r="P250" s="34">
        <v>1773</v>
      </c>
      <c r="V250" s="34" t="s">
        <v>1662</v>
      </c>
    </row>
    <row r="251" spans="1:22" x14ac:dyDescent="0.35">
      <c r="A251" s="34" t="s">
        <v>83</v>
      </c>
      <c r="B251" s="34" t="s">
        <v>215</v>
      </c>
      <c r="C251" s="34" t="s">
        <v>2007</v>
      </c>
      <c r="D251" s="34" t="s">
        <v>2526</v>
      </c>
      <c r="E251" s="34" t="s">
        <v>400</v>
      </c>
      <c r="F251" s="34" t="s">
        <v>2098</v>
      </c>
      <c r="G251" s="34" t="s">
        <v>2018</v>
      </c>
      <c r="H251" s="34">
        <v>142306</v>
      </c>
      <c r="I251" s="34" t="s">
        <v>400</v>
      </c>
      <c r="J251" s="34">
        <v>4</v>
      </c>
      <c r="K251" s="34">
        <v>0</v>
      </c>
      <c r="L251" s="34">
        <v>0</v>
      </c>
      <c r="N251" s="34" t="s">
        <v>2096</v>
      </c>
      <c r="O251" s="34" t="s">
        <v>211</v>
      </c>
      <c r="P251" s="34">
        <v>1772</v>
      </c>
      <c r="V251" s="34" t="s">
        <v>1664</v>
      </c>
    </row>
    <row r="252" spans="1:22" x14ac:dyDescent="0.35">
      <c r="A252" s="34" t="s">
        <v>86</v>
      </c>
      <c r="B252" s="34" t="s">
        <v>210</v>
      </c>
      <c r="C252" s="34" t="s">
        <v>2012</v>
      </c>
      <c r="D252" s="34" t="s">
        <v>2525</v>
      </c>
      <c r="E252" s="34" t="s">
        <v>2524</v>
      </c>
      <c r="F252" s="34" t="s">
        <v>2098</v>
      </c>
      <c r="G252" s="34" t="s">
        <v>2018</v>
      </c>
      <c r="H252" s="34">
        <v>142506</v>
      </c>
      <c r="I252" s="34" t="s">
        <v>2524</v>
      </c>
      <c r="J252" s="34">
        <v>4</v>
      </c>
      <c r="K252" s="34">
        <v>0</v>
      </c>
      <c r="L252" s="34">
        <v>0</v>
      </c>
      <c r="N252" s="34" t="s">
        <v>2096</v>
      </c>
      <c r="O252" s="34" t="s">
        <v>211</v>
      </c>
      <c r="P252" s="34">
        <v>1792</v>
      </c>
      <c r="V252" s="34" t="s">
        <v>1669</v>
      </c>
    </row>
    <row r="253" spans="1:22" x14ac:dyDescent="0.35">
      <c r="A253" s="34" t="s">
        <v>86</v>
      </c>
      <c r="B253" s="34" t="s">
        <v>212</v>
      </c>
      <c r="C253" s="34" t="s">
        <v>2012</v>
      </c>
      <c r="D253" s="34" t="s">
        <v>2523</v>
      </c>
      <c r="E253" s="34" t="s">
        <v>407</v>
      </c>
      <c r="F253" s="34" t="s">
        <v>2098</v>
      </c>
      <c r="G253" s="34" t="s">
        <v>2018</v>
      </c>
      <c r="H253" s="34">
        <v>142504</v>
      </c>
      <c r="I253" s="34" t="s">
        <v>407</v>
      </c>
      <c r="J253" s="34">
        <v>4</v>
      </c>
      <c r="K253" s="34">
        <v>0</v>
      </c>
      <c r="L253" s="34">
        <v>0</v>
      </c>
      <c r="N253" s="34" t="s">
        <v>2096</v>
      </c>
      <c r="O253" s="34" t="s">
        <v>211</v>
      </c>
      <c r="P253" s="34">
        <v>1791</v>
      </c>
      <c r="V253" s="34" t="s">
        <v>1671</v>
      </c>
    </row>
    <row r="254" spans="1:22" x14ac:dyDescent="0.35">
      <c r="A254" s="34" t="s">
        <v>86</v>
      </c>
      <c r="B254" s="34" t="s">
        <v>220</v>
      </c>
      <c r="C254" s="34" t="s">
        <v>2012</v>
      </c>
      <c r="D254" s="34" t="s">
        <v>2522</v>
      </c>
      <c r="E254" s="34" t="s">
        <v>2521</v>
      </c>
      <c r="F254" s="34" t="s">
        <v>2098</v>
      </c>
      <c r="G254" s="34" t="s">
        <v>2018</v>
      </c>
      <c r="H254" s="34">
        <v>142505</v>
      </c>
      <c r="I254" s="34" t="s">
        <v>2521</v>
      </c>
      <c r="J254" s="34">
        <v>4</v>
      </c>
      <c r="K254" s="34">
        <v>0</v>
      </c>
      <c r="L254" s="34">
        <v>0</v>
      </c>
      <c r="N254" s="34" t="s">
        <v>2096</v>
      </c>
      <c r="O254" s="34" t="s">
        <v>211</v>
      </c>
      <c r="P254" s="34">
        <v>1793</v>
      </c>
      <c r="V254" s="34" t="s">
        <v>1670</v>
      </c>
    </row>
    <row r="255" spans="1:22" x14ac:dyDescent="0.35">
      <c r="A255" s="34" t="s">
        <v>86</v>
      </c>
      <c r="B255" s="34" t="s">
        <v>214</v>
      </c>
      <c r="C255" s="34" t="s">
        <v>2007</v>
      </c>
      <c r="D255" s="34" t="s">
        <v>2520</v>
      </c>
      <c r="E255" s="34" t="s">
        <v>2519</v>
      </c>
      <c r="F255" s="34" t="s">
        <v>2098</v>
      </c>
      <c r="G255" s="34" t="s">
        <v>2018</v>
      </c>
      <c r="H255" s="34">
        <v>142502</v>
      </c>
      <c r="I255" s="34" t="s">
        <v>2519</v>
      </c>
      <c r="J255" s="34">
        <v>4</v>
      </c>
      <c r="K255" s="34">
        <v>0</v>
      </c>
      <c r="L255" s="34">
        <v>0</v>
      </c>
      <c r="N255" s="34" t="s">
        <v>2096</v>
      </c>
      <c r="O255" s="34" t="s">
        <v>211</v>
      </c>
      <c r="P255" s="34">
        <v>1789</v>
      </c>
      <c r="V255" s="34" t="s">
        <v>1672</v>
      </c>
    </row>
    <row r="256" spans="1:22" x14ac:dyDescent="0.35">
      <c r="A256" s="34" t="s">
        <v>86</v>
      </c>
      <c r="B256" s="34" t="s">
        <v>215</v>
      </c>
      <c r="C256" s="34" t="s">
        <v>2007</v>
      </c>
      <c r="D256" s="34" t="s">
        <v>2518</v>
      </c>
      <c r="E256" s="34" t="s">
        <v>410</v>
      </c>
      <c r="F256" s="34" t="s">
        <v>2098</v>
      </c>
      <c r="G256" s="34" t="s">
        <v>2018</v>
      </c>
      <c r="H256" s="34">
        <v>142501</v>
      </c>
      <c r="I256" s="34" t="s">
        <v>410</v>
      </c>
      <c r="J256" s="34">
        <v>4</v>
      </c>
      <c r="K256" s="34">
        <v>0</v>
      </c>
      <c r="L256" s="34">
        <v>0</v>
      </c>
      <c r="N256" s="34" t="s">
        <v>2096</v>
      </c>
      <c r="O256" s="34" t="s">
        <v>211</v>
      </c>
      <c r="P256" s="34">
        <v>1788</v>
      </c>
      <c r="V256" s="34" t="s">
        <v>1674</v>
      </c>
    </row>
    <row r="257" spans="1:22" x14ac:dyDescent="0.35">
      <c r="A257" s="34" t="s">
        <v>86</v>
      </c>
      <c r="B257" s="34" t="s">
        <v>221</v>
      </c>
      <c r="C257" s="34" t="s">
        <v>2007</v>
      </c>
      <c r="D257" s="34" t="s">
        <v>2517</v>
      </c>
      <c r="E257" s="34" t="s">
        <v>2516</v>
      </c>
      <c r="F257" s="34" t="s">
        <v>2098</v>
      </c>
      <c r="G257" s="34" t="s">
        <v>2018</v>
      </c>
      <c r="H257" s="34">
        <v>142503</v>
      </c>
      <c r="I257" s="34" t="s">
        <v>2516</v>
      </c>
      <c r="J257" s="34">
        <v>4</v>
      </c>
      <c r="K257" s="34">
        <v>0</v>
      </c>
      <c r="L257" s="34">
        <v>0</v>
      </c>
      <c r="N257" s="34" t="s">
        <v>2096</v>
      </c>
      <c r="O257" s="34" t="s">
        <v>211</v>
      </c>
      <c r="P257" s="34">
        <v>1790</v>
      </c>
      <c r="V257" s="34" t="s">
        <v>1673</v>
      </c>
    </row>
    <row r="258" spans="1:22" x14ac:dyDescent="0.35">
      <c r="A258" s="34" t="s">
        <v>87</v>
      </c>
      <c r="B258" s="34" t="s">
        <v>210</v>
      </c>
      <c r="C258" s="34" t="s">
        <v>2012</v>
      </c>
      <c r="D258" s="34" t="s">
        <v>2515</v>
      </c>
      <c r="E258" s="34" t="s">
        <v>2514</v>
      </c>
      <c r="F258" s="34" t="s">
        <v>2005</v>
      </c>
      <c r="G258" s="34" t="s">
        <v>2018</v>
      </c>
      <c r="H258" s="34">
        <v>142589</v>
      </c>
      <c r="I258" s="34" t="s">
        <v>2514</v>
      </c>
      <c r="J258" s="34">
        <v>4</v>
      </c>
      <c r="K258" s="34">
        <v>0</v>
      </c>
      <c r="L258" s="34">
        <v>0</v>
      </c>
      <c r="M258" s="34">
        <v>1000</v>
      </c>
      <c r="N258" s="34" t="s">
        <v>2030</v>
      </c>
      <c r="O258" s="34" t="s">
        <v>211</v>
      </c>
      <c r="P258" s="34">
        <v>581</v>
      </c>
      <c r="U258" s="34" t="s">
        <v>2016</v>
      </c>
      <c r="V258" s="34" t="s">
        <v>2513</v>
      </c>
    </row>
    <row r="259" spans="1:22" x14ac:dyDescent="0.35">
      <c r="A259" s="34" t="s">
        <v>88</v>
      </c>
      <c r="B259" s="34" t="s">
        <v>210</v>
      </c>
      <c r="C259" s="34" t="s">
        <v>2012</v>
      </c>
      <c r="D259" s="34" t="s">
        <v>2512</v>
      </c>
      <c r="E259" s="34" t="s">
        <v>2511</v>
      </c>
      <c r="F259" s="34" t="s">
        <v>2098</v>
      </c>
      <c r="G259" s="34" t="s">
        <v>2018</v>
      </c>
      <c r="H259" s="34">
        <v>142786</v>
      </c>
      <c r="I259" s="34" t="s">
        <v>2511</v>
      </c>
      <c r="J259" s="34">
        <v>4</v>
      </c>
      <c r="K259" s="34">
        <v>0</v>
      </c>
      <c r="L259" s="34">
        <v>0</v>
      </c>
      <c r="N259" s="34" t="s">
        <v>2096</v>
      </c>
      <c r="O259" s="34" t="s">
        <v>211</v>
      </c>
      <c r="P259" s="34">
        <v>1804</v>
      </c>
      <c r="V259" s="34" t="s">
        <v>1675</v>
      </c>
    </row>
    <row r="260" spans="1:22" x14ac:dyDescent="0.35">
      <c r="A260" s="34" t="s">
        <v>83</v>
      </c>
      <c r="B260" s="34" t="s">
        <v>221</v>
      </c>
      <c r="C260" s="34" t="s">
        <v>2007</v>
      </c>
      <c r="D260" s="34" t="s">
        <v>2510</v>
      </c>
      <c r="E260" s="34" t="s">
        <v>2509</v>
      </c>
      <c r="F260" s="34" t="s">
        <v>2098</v>
      </c>
      <c r="G260" s="34" t="s">
        <v>2018</v>
      </c>
      <c r="H260" s="34">
        <v>142308</v>
      </c>
      <c r="I260" s="34" t="s">
        <v>2509</v>
      </c>
      <c r="J260" s="34">
        <v>4</v>
      </c>
      <c r="K260" s="34">
        <v>0</v>
      </c>
      <c r="L260" s="34">
        <v>0</v>
      </c>
      <c r="N260" s="34" t="s">
        <v>2096</v>
      </c>
      <c r="O260" s="34" t="s">
        <v>211</v>
      </c>
      <c r="P260" s="34">
        <v>1774</v>
      </c>
      <c r="V260" s="34" t="s">
        <v>1663</v>
      </c>
    </row>
    <row r="261" spans="1:22" x14ac:dyDescent="0.35">
      <c r="A261" s="34" t="s">
        <v>84</v>
      </c>
      <c r="B261" s="34" t="s">
        <v>210</v>
      </c>
      <c r="C261" s="34" t="s">
        <v>2012</v>
      </c>
      <c r="D261" s="34" t="s">
        <v>2508</v>
      </c>
      <c r="E261" s="34" t="s">
        <v>2507</v>
      </c>
      <c r="F261" s="34" t="s">
        <v>2098</v>
      </c>
      <c r="G261" s="34" t="s">
        <v>2018</v>
      </c>
      <c r="H261" s="34">
        <v>142473</v>
      </c>
      <c r="I261" s="34" t="s">
        <v>2507</v>
      </c>
      <c r="J261" s="34">
        <v>4</v>
      </c>
      <c r="K261" s="34">
        <v>0</v>
      </c>
      <c r="L261" s="34">
        <v>0</v>
      </c>
      <c r="N261" s="34" t="s">
        <v>2096</v>
      </c>
      <c r="O261" s="34" t="s">
        <v>211</v>
      </c>
      <c r="P261" s="34">
        <v>1782</v>
      </c>
      <c r="V261" s="34" t="s">
        <v>2506</v>
      </c>
    </row>
    <row r="262" spans="1:22" x14ac:dyDescent="0.35">
      <c r="A262" s="34" t="s">
        <v>84</v>
      </c>
      <c r="B262" s="34" t="s">
        <v>212</v>
      </c>
      <c r="C262" s="34" t="s">
        <v>2012</v>
      </c>
      <c r="D262" s="34" t="s">
        <v>2505</v>
      </c>
      <c r="E262" s="34" t="s">
        <v>401</v>
      </c>
      <c r="F262" s="34" t="s">
        <v>2098</v>
      </c>
      <c r="G262" s="34" t="s">
        <v>2018</v>
      </c>
      <c r="H262" s="34">
        <v>142475</v>
      </c>
      <c r="I262" s="34" t="s">
        <v>401</v>
      </c>
      <c r="J262" s="34">
        <v>4</v>
      </c>
      <c r="K262" s="34">
        <v>0</v>
      </c>
      <c r="L262" s="34">
        <v>0</v>
      </c>
      <c r="N262" s="34" t="s">
        <v>2096</v>
      </c>
      <c r="O262" s="34" t="s">
        <v>211</v>
      </c>
      <c r="P262" s="34">
        <v>1781</v>
      </c>
      <c r="V262" s="34" t="s">
        <v>1665</v>
      </c>
    </row>
    <row r="263" spans="1:22" x14ac:dyDescent="0.35">
      <c r="A263" s="34" t="s">
        <v>84</v>
      </c>
      <c r="B263" s="34" t="s">
        <v>220</v>
      </c>
      <c r="C263" s="34" t="s">
        <v>2012</v>
      </c>
      <c r="D263" s="34" t="s">
        <v>2504</v>
      </c>
      <c r="E263" s="34" t="s">
        <v>2503</v>
      </c>
      <c r="F263" s="34" t="s">
        <v>2098</v>
      </c>
      <c r="G263" s="34" t="s">
        <v>2018</v>
      </c>
      <c r="H263" s="34">
        <v>142476</v>
      </c>
      <c r="I263" s="34" t="s">
        <v>2503</v>
      </c>
      <c r="J263" s="34">
        <v>4</v>
      </c>
      <c r="K263" s="34">
        <v>0</v>
      </c>
      <c r="L263" s="34">
        <v>0</v>
      </c>
      <c r="N263" s="34" t="s">
        <v>2096</v>
      </c>
      <c r="O263" s="34" t="s">
        <v>211</v>
      </c>
      <c r="P263" s="34">
        <v>1783</v>
      </c>
      <c r="V263" s="34" t="s">
        <v>2502</v>
      </c>
    </row>
    <row r="264" spans="1:22" x14ac:dyDescent="0.35">
      <c r="A264" s="34" t="s">
        <v>84</v>
      </c>
      <c r="B264" s="34" t="s">
        <v>214</v>
      </c>
      <c r="C264" s="34" t="s">
        <v>2007</v>
      </c>
      <c r="D264" s="34" t="s">
        <v>2501</v>
      </c>
      <c r="E264" s="34" t="s">
        <v>2500</v>
      </c>
      <c r="F264" s="34" t="s">
        <v>2098</v>
      </c>
      <c r="G264" s="34" t="s">
        <v>2018</v>
      </c>
      <c r="H264" s="34">
        <v>142472</v>
      </c>
      <c r="I264" s="34" t="s">
        <v>2500</v>
      </c>
      <c r="J264" s="34">
        <v>4</v>
      </c>
      <c r="K264" s="34">
        <v>0</v>
      </c>
      <c r="L264" s="34">
        <v>0</v>
      </c>
      <c r="N264" s="34" t="s">
        <v>2096</v>
      </c>
      <c r="O264" s="34" t="s">
        <v>211</v>
      </c>
      <c r="P264" s="34">
        <v>1779</v>
      </c>
      <c r="V264" s="34" t="s">
        <v>1666</v>
      </c>
    </row>
    <row r="265" spans="1:22" x14ac:dyDescent="0.35">
      <c r="A265" s="34" t="s">
        <v>84</v>
      </c>
      <c r="B265" s="34" t="s">
        <v>215</v>
      </c>
      <c r="C265" s="34" t="s">
        <v>2007</v>
      </c>
      <c r="D265" s="34" t="s">
        <v>2499</v>
      </c>
      <c r="E265" s="34" t="s">
        <v>404</v>
      </c>
      <c r="F265" s="34" t="s">
        <v>2098</v>
      </c>
      <c r="G265" s="34" t="s">
        <v>2018</v>
      </c>
      <c r="H265" s="34">
        <v>142471</v>
      </c>
      <c r="I265" s="34" t="s">
        <v>404</v>
      </c>
      <c r="J265" s="34">
        <v>4</v>
      </c>
      <c r="K265" s="34">
        <v>0</v>
      </c>
      <c r="L265" s="34">
        <v>0</v>
      </c>
      <c r="N265" s="34" t="s">
        <v>2096</v>
      </c>
      <c r="O265" s="34" t="s">
        <v>211</v>
      </c>
      <c r="P265" s="34">
        <v>1778</v>
      </c>
      <c r="V265" s="34" t="s">
        <v>1668</v>
      </c>
    </row>
    <row r="266" spans="1:22" x14ac:dyDescent="0.35">
      <c r="A266" s="34" t="s">
        <v>84</v>
      </c>
      <c r="B266" s="34" t="s">
        <v>221</v>
      </c>
      <c r="C266" s="34" t="s">
        <v>2007</v>
      </c>
      <c r="D266" s="34" t="s">
        <v>2498</v>
      </c>
      <c r="E266" s="34" t="s">
        <v>2497</v>
      </c>
      <c r="F266" s="34" t="s">
        <v>2098</v>
      </c>
      <c r="G266" s="34" t="s">
        <v>2018</v>
      </c>
      <c r="H266" s="34">
        <v>142474</v>
      </c>
      <c r="I266" s="34" t="s">
        <v>2497</v>
      </c>
      <c r="J266" s="34">
        <v>4</v>
      </c>
      <c r="K266" s="34">
        <v>0</v>
      </c>
      <c r="L266" s="34">
        <v>0</v>
      </c>
      <c r="N266" s="34" t="s">
        <v>2096</v>
      </c>
      <c r="O266" s="34" t="s">
        <v>211</v>
      </c>
      <c r="P266" s="34">
        <v>1780</v>
      </c>
      <c r="V266" s="34" t="s">
        <v>1667</v>
      </c>
    </row>
    <row r="267" spans="1:22" x14ac:dyDescent="0.35">
      <c r="A267" s="34" t="s">
        <v>85</v>
      </c>
      <c r="B267" s="34" t="s">
        <v>210</v>
      </c>
      <c r="C267" s="34" t="s">
        <v>2012</v>
      </c>
      <c r="D267" s="34" t="s">
        <v>2496</v>
      </c>
      <c r="E267" s="34" t="s">
        <v>2495</v>
      </c>
      <c r="F267" s="34" t="s">
        <v>2098</v>
      </c>
      <c r="G267" s="34" t="s">
        <v>2018</v>
      </c>
      <c r="H267" s="34">
        <v>142497</v>
      </c>
      <c r="I267" s="34" t="s">
        <v>2495</v>
      </c>
      <c r="J267" s="34">
        <v>3</v>
      </c>
      <c r="K267" s="34">
        <v>0</v>
      </c>
      <c r="L267" s="34">
        <v>0</v>
      </c>
      <c r="O267" s="34" t="s">
        <v>211</v>
      </c>
      <c r="P267" s="34">
        <v>1787</v>
      </c>
      <c r="U267" s="34" t="s">
        <v>2003</v>
      </c>
      <c r="V267" s="34" t="s">
        <v>1643</v>
      </c>
    </row>
    <row r="268" spans="1:22" x14ac:dyDescent="0.35">
      <c r="A268" s="34" t="s">
        <v>85</v>
      </c>
      <c r="B268" s="34" t="s">
        <v>212</v>
      </c>
      <c r="C268" s="34" t="s">
        <v>2012</v>
      </c>
      <c r="D268" s="34" t="s">
        <v>2494</v>
      </c>
      <c r="E268" s="34" t="s">
        <v>257</v>
      </c>
      <c r="F268" s="34" t="s">
        <v>2098</v>
      </c>
      <c r="G268" s="34" t="s">
        <v>2018</v>
      </c>
      <c r="H268" s="34">
        <v>142499</v>
      </c>
      <c r="I268" s="34" t="s">
        <v>257</v>
      </c>
      <c r="J268" s="34">
        <v>3</v>
      </c>
      <c r="K268" s="34">
        <v>0</v>
      </c>
      <c r="L268" s="34">
        <v>0</v>
      </c>
      <c r="O268" s="34" t="s">
        <v>211</v>
      </c>
      <c r="P268" s="34">
        <v>1786</v>
      </c>
      <c r="U268" s="34" t="s">
        <v>2003</v>
      </c>
      <c r="V268" s="34" t="s">
        <v>1644</v>
      </c>
    </row>
    <row r="269" spans="1:22" x14ac:dyDescent="0.35">
      <c r="A269" s="34" t="s">
        <v>85</v>
      </c>
      <c r="B269" s="34" t="s">
        <v>214</v>
      </c>
      <c r="C269" s="34" t="s">
        <v>2007</v>
      </c>
      <c r="D269" s="34" t="s">
        <v>2493</v>
      </c>
      <c r="E269" s="34" t="s">
        <v>2492</v>
      </c>
      <c r="F269" s="34" t="s">
        <v>2098</v>
      </c>
      <c r="G269" s="34" t="s">
        <v>2018</v>
      </c>
      <c r="H269" s="34">
        <v>142500</v>
      </c>
      <c r="I269" s="34" t="s">
        <v>2492</v>
      </c>
      <c r="J269" s="34">
        <v>3</v>
      </c>
      <c r="K269" s="34">
        <v>0</v>
      </c>
      <c r="L269" s="34">
        <v>0</v>
      </c>
      <c r="O269" s="34" t="s">
        <v>211</v>
      </c>
      <c r="P269" s="34">
        <v>1785</v>
      </c>
      <c r="U269" s="34" t="s">
        <v>2003</v>
      </c>
      <c r="V269" s="34" t="s">
        <v>1645</v>
      </c>
    </row>
    <row r="270" spans="1:22" x14ac:dyDescent="0.35">
      <c r="A270" s="34" t="s">
        <v>85</v>
      </c>
      <c r="B270" s="34" t="s">
        <v>215</v>
      </c>
      <c r="C270" s="34" t="s">
        <v>2007</v>
      </c>
      <c r="D270" s="34" t="s">
        <v>2491</v>
      </c>
      <c r="E270" s="34" t="s">
        <v>259</v>
      </c>
      <c r="F270" s="34" t="s">
        <v>2098</v>
      </c>
      <c r="G270" s="34" t="s">
        <v>2018</v>
      </c>
      <c r="H270" s="34">
        <v>142498</v>
      </c>
      <c r="I270" s="34" t="s">
        <v>259</v>
      </c>
      <c r="J270" s="34">
        <v>3</v>
      </c>
      <c r="K270" s="34">
        <v>0</v>
      </c>
      <c r="L270" s="34">
        <v>0</v>
      </c>
      <c r="O270" s="34" t="s">
        <v>211</v>
      </c>
      <c r="P270" s="34">
        <v>1784</v>
      </c>
      <c r="U270" s="34" t="s">
        <v>2003</v>
      </c>
      <c r="V270" s="34" t="s">
        <v>1646</v>
      </c>
    </row>
    <row r="271" spans="1:22" x14ac:dyDescent="0.35">
      <c r="A271" s="34" t="s">
        <v>88</v>
      </c>
      <c r="B271" s="34" t="s">
        <v>212</v>
      </c>
      <c r="C271" s="34" t="s">
        <v>2012</v>
      </c>
      <c r="D271" s="34" t="s">
        <v>2490</v>
      </c>
      <c r="E271" s="34" t="s">
        <v>412</v>
      </c>
      <c r="F271" s="34" t="s">
        <v>2098</v>
      </c>
      <c r="G271" s="34" t="s">
        <v>2018</v>
      </c>
      <c r="H271" s="34">
        <v>142788</v>
      </c>
      <c r="I271" s="34" t="s">
        <v>412</v>
      </c>
      <c r="J271" s="34">
        <v>4</v>
      </c>
      <c r="K271" s="34">
        <v>0</v>
      </c>
      <c r="L271" s="34">
        <v>0</v>
      </c>
      <c r="N271" s="34" t="s">
        <v>2096</v>
      </c>
      <c r="O271" s="34" t="s">
        <v>211</v>
      </c>
      <c r="P271" s="34">
        <v>1803</v>
      </c>
      <c r="V271" s="34" t="s">
        <v>1676</v>
      </c>
    </row>
    <row r="272" spans="1:22" x14ac:dyDescent="0.35">
      <c r="A272" s="34" t="s">
        <v>88</v>
      </c>
      <c r="B272" s="34" t="s">
        <v>220</v>
      </c>
      <c r="C272" s="34" t="s">
        <v>2012</v>
      </c>
      <c r="D272" s="34" t="s">
        <v>2489</v>
      </c>
      <c r="E272" s="34" t="s">
        <v>2488</v>
      </c>
      <c r="F272" s="34" t="s">
        <v>2098</v>
      </c>
      <c r="G272" s="34" t="s">
        <v>2018</v>
      </c>
      <c r="H272" s="34">
        <v>142787</v>
      </c>
      <c r="I272" s="34" t="s">
        <v>2488</v>
      </c>
      <c r="J272" s="34">
        <v>4</v>
      </c>
      <c r="K272" s="34">
        <v>0</v>
      </c>
      <c r="L272" s="34">
        <v>0</v>
      </c>
      <c r="N272" s="34" t="s">
        <v>2096</v>
      </c>
      <c r="O272" s="34" t="s">
        <v>211</v>
      </c>
      <c r="P272" s="34">
        <v>1805</v>
      </c>
      <c r="V272" s="34" t="s">
        <v>2487</v>
      </c>
    </row>
    <row r="273" spans="1:22" x14ac:dyDescent="0.35">
      <c r="A273" s="34" t="s">
        <v>15</v>
      </c>
      <c r="B273" s="34" t="s">
        <v>228</v>
      </c>
      <c r="C273" s="34" t="s">
        <v>2337</v>
      </c>
      <c r="D273" s="34" t="s">
        <v>2486</v>
      </c>
      <c r="E273" s="34" t="s">
        <v>2485</v>
      </c>
      <c r="F273" s="34" t="s">
        <v>2005</v>
      </c>
      <c r="G273" s="34" t="s">
        <v>2335</v>
      </c>
      <c r="H273" s="34">
        <v>104141</v>
      </c>
      <c r="I273" s="34" t="s">
        <v>2485</v>
      </c>
      <c r="J273" s="34">
        <v>4</v>
      </c>
      <c r="K273" s="34">
        <v>0</v>
      </c>
      <c r="L273" s="34">
        <v>0</v>
      </c>
      <c r="M273" s="34">
        <v>1004.05</v>
      </c>
      <c r="N273" s="34" t="s">
        <v>2020</v>
      </c>
      <c r="O273" s="34" t="s">
        <v>211</v>
      </c>
      <c r="P273" s="34">
        <v>102</v>
      </c>
      <c r="U273" s="34" t="s">
        <v>2016</v>
      </c>
    </row>
    <row r="274" spans="1:22" x14ac:dyDescent="0.35">
      <c r="A274" s="34" t="s">
        <v>16</v>
      </c>
      <c r="B274" s="34" t="s">
        <v>218</v>
      </c>
      <c r="C274" s="34" t="s">
        <v>2012</v>
      </c>
      <c r="D274" s="34" t="s">
        <v>2484</v>
      </c>
      <c r="E274" s="34" t="s">
        <v>2483</v>
      </c>
      <c r="F274" s="34" t="s">
        <v>2005</v>
      </c>
      <c r="G274" s="34" t="s">
        <v>2018</v>
      </c>
      <c r="H274" s="34">
        <v>119087</v>
      </c>
      <c r="I274" s="34" t="s">
        <v>2483</v>
      </c>
      <c r="J274" s="34">
        <v>4</v>
      </c>
      <c r="K274" s="34">
        <v>0</v>
      </c>
      <c r="L274" s="34">
        <v>1</v>
      </c>
      <c r="M274" s="34">
        <v>10.250500000000001</v>
      </c>
      <c r="N274" s="34" t="s">
        <v>2030</v>
      </c>
      <c r="O274" s="34" t="s">
        <v>211</v>
      </c>
      <c r="P274" s="34">
        <v>752</v>
      </c>
      <c r="U274" s="34" t="s">
        <v>2016</v>
      </c>
    </row>
    <row r="275" spans="1:22" x14ac:dyDescent="0.35">
      <c r="A275" s="34" t="s">
        <v>16</v>
      </c>
      <c r="B275" s="34" t="s">
        <v>210</v>
      </c>
      <c r="C275" s="34" t="s">
        <v>2012</v>
      </c>
      <c r="D275" s="34" t="s">
        <v>2482</v>
      </c>
      <c r="E275" s="34" t="s">
        <v>1753</v>
      </c>
      <c r="F275" s="34" t="s">
        <v>2005</v>
      </c>
      <c r="G275" s="34" t="s">
        <v>2018</v>
      </c>
      <c r="H275" s="34">
        <v>119083</v>
      </c>
      <c r="I275" s="34" t="s">
        <v>1753</v>
      </c>
      <c r="J275" s="34">
        <v>4</v>
      </c>
      <c r="K275" s="34">
        <v>0</v>
      </c>
      <c r="L275" s="34">
        <v>1</v>
      </c>
      <c r="O275" s="34" t="s">
        <v>211</v>
      </c>
      <c r="P275" s="34">
        <v>750</v>
      </c>
      <c r="U275" s="34" t="s">
        <v>2016</v>
      </c>
      <c r="V275" s="34" t="s">
        <v>1479</v>
      </c>
    </row>
    <row r="276" spans="1:22" x14ac:dyDescent="0.35">
      <c r="A276" s="34" t="s">
        <v>16</v>
      </c>
      <c r="B276" s="34" t="s">
        <v>210</v>
      </c>
      <c r="C276" s="34" t="s">
        <v>2012</v>
      </c>
      <c r="E276" s="34" t="s">
        <v>2481</v>
      </c>
      <c r="F276" s="34" t="s">
        <v>2005</v>
      </c>
      <c r="G276" s="34" t="s">
        <v>2018</v>
      </c>
      <c r="I276" s="34" t="s">
        <v>2481</v>
      </c>
      <c r="J276" s="34">
        <v>4</v>
      </c>
      <c r="K276" s="34">
        <v>0</v>
      </c>
      <c r="L276" s="34">
        <v>1</v>
      </c>
      <c r="O276" s="34" t="s">
        <v>211</v>
      </c>
      <c r="P276" s="34">
        <v>753</v>
      </c>
      <c r="U276" s="34" t="s">
        <v>2016</v>
      </c>
    </row>
    <row r="277" spans="1:22" x14ac:dyDescent="0.35">
      <c r="A277" s="34" t="s">
        <v>16</v>
      </c>
      <c r="B277" s="34" t="s">
        <v>212</v>
      </c>
      <c r="C277" s="34" t="s">
        <v>2012</v>
      </c>
      <c r="D277" s="34" t="s">
        <v>2480</v>
      </c>
      <c r="E277" s="34" t="s">
        <v>294</v>
      </c>
      <c r="F277" s="34" t="s">
        <v>2005</v>
      </c>
      <c r="G277" s="34" t="s">
        <v>2018</v>
      </c>
      <c r="H277" s="34">
        <v>119082</v>
      </c>
      <c r="I277" s="34" t="s">
        <v>294</v>
      </c>
      <c r="J277" s="34">
        <v>4</v>
      </c>
      <c r="K277" s="34">
        <v>0</v>
      </c>
      <c r="L277" s="34">
        <v>1</v>
      </c>
      <c r="O277" s="34" t="s">
        <v>211</v>
      </c>
      <c r="P277" s="34">
        <v>749</v>
      </c>
      <c r="U277" s="34" t="s">
        <v>2016</v>
      </c>
      <c r="V277" s="34" t="s">
        <v>1481</v>
      </c>
    </row>
    <row r="278" spans="1:22" x14ac:dyDescent="0.35">
      <c r="A278" s="34" t="s">
        <v>16</v>
      </c>
      <c r="B278" s="34" t="s">
        <v>216</v>
      </c>
      <c r="C278" s="34" t="s">
        <v>2012</v>
      </c>
      <c r="D278" s="34" t="s">
        <v>2479</v>
      </c>
      <c r="E278" s="34" t="s">
        <v>2478</v>
      </c>
      <c r="F278" s="34" t="s">
        <v>2005</v>
      </c>
      <c r="G278" s="34" t="s">
        <v>2018</v>
      </c>
      <c r="H278" s="34">
        <v>119084</v>
      </c>
      <c r="I278" s="34" t="s">
        <v>2478</v>
      </c>
      <c r="J278" s="34">
        <v>4</v>
      </c>
      <c r="K278" s="34">
        <v>0</v>
      </c>
      <c r="L278" s="34">
        <v>1</v>
      </c>
      <c r="O278" s="34" t="s">
        <v>211</v>
      </c>
      <c r="P278" s="34">
        <v>754</v>
      </c>
      <c r="U278" s="34" t="s">
        <v>2016</v>
      </c>
      <c r="V278" s="34" t="s">
        <v>1482</v>
      </c>
    </row>
    <row r="279" spans="1:22" x14ac:dyDescent="0.35">
      <c r="A279" s="34" t="s">
        <v>16</v>
      </c>
      <c r="B279" s="34" t="s">
        <v>216</v>
      </c>
      <c r="C279" s="34" t="s">
        <v>2012</v>
      </c>
      <c r="E279" s="34" t="s">
        <v>2477</v>
      </c>
      <c r="F279" s="34" t="s">
        <v>2005</v>
      </c>
      <c r="G279" s="34" t="s">
        <v>2018</v>
      </c>
      <c r="I279" s="34" t="s">
        <v>2477</v>
      </c>
      <c r="J279" s="34">
        <v>4</v>
      </c>
      <c r="K279" s="34">
        <v>0</v>
      </c>
      <c r="L279" s="34">
        <v>1</v>
      </c>
      <c r="O279" s="34" t="s">
        <v>211</v>
      </c>
      <c r="P279" s="34">
        <v>755</v>
      </c>
      <c r="U279" s="34" t="s">
        <v>2016</v>
      </c>
    </row>
    <row r="280" spans="1:22" x14ac:dyDescent="0.35">
      <c r="A280" s="34" t="s">
        <v>16</v>
      </c>
      <c r="B280" s="34" t="s">
        <v>220</v>
      </c>
      <c r="C280" s="34" t="s">
        <v>2012</v>
      </c>
      <c r="D280" s="34" t="s">
        <v>2476</v>
      </c>
      <c r="E280" s="34" t="s">
        <v>2475</v>
      </c>
      <c r="F280" s="34" t="s">
        <v>2005</v>
      </c>
      <c r="G280" s="34" t="s">
        <v>2018</v>
      </c>
      <c r="H280" s="34">
        <v>119085</v>
      </c>
      <c r="I280" s="34" t="s">
        <v>2475</v>
      </c>
      <c r="J280" s="34">
        <v>4</v>
      </c>
      <c r="K280" s="34">
        <v>0</v>
      </c>
      <c r="L280" s="34">
        <v>1</v>
      </c>
      <c r="O280" s="34" t="s">
        <v>211</v>
      </c>
      <c r="P280" s="34">
        <v>756</v>
      </c>
      <c r="U280" s="34" t="s">
        <v>2016</v>
      </c>
      <c r="V280" s="34" t="s">
        <v>1484</v>
      </c>
    </row>
    <row r="281" spans="1:22" x14ac:dyDescent="0.35">
      <c r="A281" s="34" t="s">
        <v>16</v>
      </c>
      <c r="B281" s="34" t="s">
        <v>220</v>
      </c>
      <c r="C281" s="34" t="s">
        <v>2012</v>
      </c>
      <c r="E281" s="34" t="s">
        <v>2474</v>
      </c>
      <c r="F281" s="34" t="s">
        <v>2005</v>
      </c>
      <c r="G281" s="34" t="s">
        <v>2018</v>
      </c>
      <c r="I281" s="34" t="s">
        <v>2474</v>
      </c>
      <c r="J281" s="34">
        <v>4</v>
      </c>
      <c r="K281" s="34">
        <v>0</v>
      </c>
      <c r="L281" s="34">
        <v>1</v>
      </c>
      <c r="O281" s="34" t="s">
        <v>211</v>
      </c>
      <c r="P281" s="34">
        <v>757</v>
      </c>
      <c r="U281" s="34" t="s">
        <v>2016</v>
      </c>
    </row>
    <row r="282" spans="1:22" x14ac:dyDescent="0.35">
      <c r="A282" s="34" t="s">
        <v>15</v>
      </c>
      <c r="B282" s="34" t="s">
        <v>219</v>
      </c>
      <c r="C282" s="34" t="s">
        <v>2007</v>
      </c>
      <c r="D282" s="34" t="s">
        <v>2473</v>
      </c>
      <c r="E282" s="34" t="s">
        <v>2472</v>
      </c>
      <c r="F282" s="34" t="s">
        <v>2005</v>
      </c>
      <c r="G282" s="34" t="s">
        <v>2335</v>
      </c>
      <c r="H282" s="34">
        <v>104140</v>
      </c>
      <c r="I282" s="34" t="s">
        <v>2472</v>
      </c>
      <c r="J282" s="34">
        <v>4</v>
      </c>
      <c r="K282" s="34">
        <v>0</v>
      </c>
      <c r="L282" s="34">
        <v>0</v>
      </c>
      <c r="M282" s="34">
        <v>1005.4914</v>
      </c>
      <c r="N282" s="34" t="s">
        <v>2030</v>
      </c>
      <c r="O282" s="34" t="s">
        <v>211</v>
      </c>
      <c r="P282" s="34">
        <v>100</v>
      </c>
      <c r="U282" s="34" t="s">
        <v>2016</v>
      </c>
    </row>
    <row r="283" spans="1:22" x14ac:dyDescent="0.35">
      <c r="A283" s="34" t="s">
        <v>15</v>
      </c>
      <c r="B283" s="34" t="s">
        <v>214</v>
      </c>
      <c r="C283" s="34" t="s">
        <v>2007</v>
      </c>
      <c r="D283" s="34" t="s">
        <v>2471</v>
      </c>
      <c r="E283" s="34" t="s">
        <v>2470</v>
      </c>
      <c r="F283" s="34" t="s">
        <v>2005</v>
      </c>
      <c r="G283" s="34" t="s">
        <v>2335</v>
      </c>
      <c r="H283" s="34">
        <v>117995</v>
      </c>
      <c r="I283" s="34" t="s">
        <v>2469</v>
      </c>
      <c r="J283" s="34">
        <v>4</v>
      </c>
      <c r="K283" s="34">
        <v>0</v>
      </c>
      <c r="L283" s="34">
        <v>0</v>
      </c>
      <c r="O283" s="34" t="s">
        <v>211</v>
      </c>
      <c r="P283" s="34">
        <v>526</v>
      </c>
      <c r="U283" s="34" t="s">
        <v>2016</v>
      </c>
    </row>
    <row r="284" spans="1:22" x14ac:dyDescent="0.35">
      <c r="A284" s="34" t="s">
        <v>15</v>
      </c>
      <c r="B284" s="34" t="s">
        <v>214</v>
      </c>
      <c r="C284" s="34" t="s">
        <v>2007</v>
      </c>
      <c r="F284" s="34" t="s">
        <v>2005</v>
      </c>
      <c r="I284" s="34" t="s">
        <v>2468</v>
      </c>
      <c r="J284" s="34">
        <v>4</v>
      </c>
      <c r="K284" s="34">
        <v>0</v>
      </c>
      <c r="L284" s="34">
        <v>0</v>
      </c>
      <c r="O284" s="34" t="s">
        <v>211</v>
      </c>
      <c r="P284" s="34">
        <v>527</v>
      </c>
      <c r="U284" s="34" t="s">
        <v>2016</v>
      </c>
    </row>
    <row r="285" spans="1:22" x14ac:dyDescent="0.35">
      <c r="A285" s="34" t="s">
        <v>15</v>
      </c>
      <c r="B285" s="34" t="s">
        <v>215</v>
      </c>
      <c r="C285" s="34" t="s">
        <v>2007</v>
      </c>
      <c r="D285" s="34" t="s">
        <v>2467</v>
      </c>
      <c r="E285" s="34" t="s">
        <v>604</v>
      </c>
      <c r="F285" s="34" t="s">
        <v>2005</v>
      </c>
      <c r="G285" s="34" t="s">
        <v>2335</v>
      </c>
      <c r="H285" s="34">
        <v>104138</v>
      </c>
      <c r="I285" s="34" t="s">
        <v>604</v>
      </c>
      <c r="J285" s="34">
        <v>4</v>
      </c>
      <c r="K285" s="34">
        <v>0</v>
      </c>
      <c r="L285" s="34">
        <v>0</v>
      </c>
      <c r="O285" s="34" t="s">
        <v>211</v>
      </c>
      <c r="P285" s="34">
        <v>98</v>
      </c>
      <c r="U285" s="34" t="s">
        <v>2016</v>
      </c>
    </row>
    <row r="286" spans="1:22" x14ac:dyDescent="0.35">
      <c r="A286" s="34" t="s">
        <v>15</v>
      </c>
      <c r="B286" s="34" t="s">
        <v>217</v>
      </c>
      <c r="C286" s="34" t="s">
        <v>2007</v>
      </c>
      <c r="D286" s="34" t="s">
        <v>2466</v>
      </c>
      <c r="E286" s="34" t="s">
        <v>2465</v>
      </c>
      <c r="F286" s="34" t="s">
        <v>2005</v>
      </c>
      <c r="G286" s="34" t="s">
        <v>2018</v>
      </c>
      <c r="H286" s="34">
        <v>117063</v>
      </c>
      <c r="I286" s="34" t="s">
        <v>2465</v>
      </c>
      <c r="J286" s="34">
        <v>4</v>
      </c>
      <c r="K286" s="34">
        <v>0</v>
      </c>
      <c r="L286" s="34">
        <v>0</v>
      </c>
      <c r="O286" s="34" t="s">
        <v>211</v>
      </c>
      <c r="P286" s="34">
        <v>509</v>
      </c>
      <c r="U286" s="34" t="s">
        <v>2016</v>
      </c>
    </row>
    <row r="287" spans="1:22" x14ac:dyDescent="0.35">
      <c r="A287" s="34" t="s">
        <v>15</v>
      </c>
      <c r="B287" s="34" t="s">
        <v>217</v>
      </c>
      <c r="C287" s="34" t="s">
        <v>2007</v>
      </c>
      <c r="F287" s="34" t="s">
        <v>2005</v>
      </c>
      <c r="I287" s="34" t="s">
        <v>2464</v>
      </c>
      <c r="J287" s="34">
        <v>4</v>
      </c>
      <c r="K287" s="34">
        <v>0</v>
      </c>
      <c r="L287" s="34">
        <v>0</v>
      </c>
      <c r="O287" s="34" t="s">
        <v>211</v>
      </c>
      <c r="P287" s="34">
        <v>510</v>
      </c>
      <c r="U287" s="34" t="s">
        <v>2016</v>
      </c>
    </row>
    <row r="288" spans="1:22" x14ac:dyDescent="0.35">
      <c r="A288" s="34" t="s">
        <v>15</v>
      </c>
      <c r="B288" s="34" t="s">
        <v>223</v>
      </c>
      <c r="C288" s="34" t="s">
        <v>2007</v>
      </c>
      <c r="D288" s="34" t="s">
        <v>2463</v>
      </c>
      <c r="E288" s="34" t="s">
        <v>2462</v>
      </c>
      <c r="F288" s="34" t="s">
        <v>2005</v>
      </c>
      <c r="G288" s="34" t="s">
        <v>2335</v>
      </c>
      <c r="H288" s="34">
        <v>104139</v>
      </c>
      <c r="I288" s="34" t="s">
        <v>2462</v>
      </c>
      <c r="J288" s="34">
        <v>4</v>
      </c>
      <c r="K288" s="34">
        <v>0</v>
      </c>
      <c r="L288" s="34">
        <v>0</v>
      </c>
      <c r="M288" s="34">
        <v>1005.0453</v>
      </c>
      <c r="N288" s="34" t="s">
        <v>2020</v>
      </c>
      <c r="O288" s="34" t="s">
        <v>211</v>
      </c>
      <c r="P288" s="34">
        <v>99</v>
      </c>
      <c r="U288" s="34" t="s">
        <v>2016</v>
      </c>
    </row>
    <row r="289" spans="1:22" x14ac:dyDescent="0.35">
      <c r="A289" s="34" t="s">
        <v>88</v>
      </c>
      <c r="B289" s="34" t="s">
        <v>215</v>
      </c>
      <c r="C289" s="34" t="s">
        <v>2007</v>
      </c>
      <c r="D289" s="34" t="s">
        <v>2461</v>
      </c>
      <c r="E289" s="34" t="s">
        <v>415</v>
      </c>
      <c r="F289" s="34" t="s">
        <v>2098</v>
      </c>
      <c r="G289" s="34" t="s">
        <v>2018</v>
      </c>
      <c r="H289" s="34">
        <v>142783</v>
      </c>
      <c r="I289" s="34" t="s">
        <v>415</v>
      </c>
      <c r="J289" s="34">
        <v>4</v>
      </c>
      <c r="K289" s="34">
        <v>0</v>
      </c>
      <c r="L289" s="34">
        <v>0</v>
      </c>
      <c r="N289" s="34" t="s">
        <v>2096</v>
      </c>
      <c r="O289" s="34" t="s">
        <v>211</v>
      </c>
      <c r="P289" s="34">
        <v>1800</v>
      </c>
      <c r="V289" s="34" t="s">
        <v>1679</v>
      </c>
    </row>
    <row r="290" spans="1:22" x14ac:dyDescent="0.35">
      <c r="A290" s="34" t="s">
        <v>88</v>
      </c>
      <c r="B290" s="34" t="s">
        <v>221</v>
      </c>
      <c r="C290" s="34" t="s">
        <v>2007</v>
      </c>
      <c r="D290" s="34" t="s">
        <v>2460</v>
      </c>
      <c r="E290" s="34" t="s">
        <v>2459</v>
      </c>
      <c r="F290" s="34" t="s">
        <v>2098</v>
      </c>
      <c r="G290" s="34" t="s">
        <v>2018</v>
      </c>
      <c r="H290" s="34">
        <v>142784</v>
      </c>
      <c r="I290" s="34" t="s">
        <v>2459</v>
      </c>
      <c r="J290" s="34">
        <v>4</v>
      </c>
      <c r="K290" s="34">
        <v>0</v>
      </c>
      <c r="L290" s="34">
        <v>0</v>
      </c>
      <c r="N290" s="34" t="s">
        <v>2096</v>
      </c>
      <c r="O290" s="34" t="s">
        <v>211</v>
      </c>
      <c r="P290" s="34">
        <v>1802</v>
      </c>
      <c r="V290" s="34" t="s">
        <v>1678</v>
      </c>
    </row>
    <row r="291" spans="1:22" x14ac:dyDescent="0.35">
      <c r="A291" s="34" t="s">
        <v>89</v>
      </c>
      <c r="B291" s="34" t="s">
        <v>210</v>
      </c>
      <c r="C291" s="34" t="s">
        <v>2012</v>
      </c>
      <c r="D291" s="34" t="s">
        <v>2458</v>
      </c>
      <c r="E291" s="34" t="s">
        <v>2457</v>
      </c>
      <c r="F291" s="34" t="s">
        <v>2098</v>
      </c>
      <c r="G291" s="34" t="s">
        <v>2018</v>
      </c>
      <c r="H291" s="34">
        <v>142838</v>
      </c>
      <c r="I291" s="34" t="s">
        <v>2457</v>
      </c>
      <c r="J291" s="34">
        <v>4</v>
      </c>
      <c r="K291" s="34">
        <v>0</v>
      </c>
      <c r="L291" s="34">
        <v>0</v>
      </c>
      <c r="N291" s="34" t="s">
        <v>2096</v>
      </c>
      <c r="O291" s="34" t="s">
        <v>211</v>
      </c>
      <c r="P291" s="34">
        <v>1810</v>
      </c>
      <c r="V291" s="34" t="s">
        <v>2456</v>
      </c>
    </row>
    <row r="292" spans="1:22" x14ac:dyDescent="0.35">
      <c r="A292" s="34" t="s">
        <v>89</v>
      </c>
      <c r="B292" s="34" t="s">
        <v>212</v>
      </c>
      <c r="C292" s="34" t="s">
        <v>2012</v>
      </c>
      <c r="D292" s="34" t="s">
        <v>2455</v>
      </c>
      <c r="E292" s="34" t="s">
        <v>417</v>
      </c>
      <c r="F292" s="34" t="s">
        <v>2098</v>
      </c>
      <c r="G292" s="34" t="s">
        <v>2018</v>
      </c>
      <c r="H292" s="34">
        <v>142837</v>
      </c>
      <c r="I292" s="34" t="s">
        <v>417</v>
      </c>
      <c r="J292" s="34">
        <v>4</v>
      </c>
      <c r="K292" s="34">
        <v>0</v>
      </c>
      <c r="L292" s="34">
        <v>0</v>
      </c>
      <c r="N292" s="34" t="s">
        <v>2096</v>
      </c>
      <c r="O292" s="34" t="s">
        <v>211</v>
      </c>
      <c r="P292" s="34">
        <v>1809</v>
      </c>
      <c r="V292" s="34" t="s">
        <v>1681</v>
      </c>
    </row>
    <row r="293" spans="1:22" x14ac:dyDescent="0.35">
      <c r="A293" s="34" t="s">
        <v>89</v>
      </c>
      <c r="B293" s="34" t="s">
        <v>220</v>
      </c>
      <c r="C293" s="34" t="s">
        <v>2012</v>
      </c>
      <c r="D293" s="34" t="s">
        <v>2454</v>
      </c>
      <c r="E293" s="34" t="s">
        <v>2453</v>
      </c>
      <c r="F293" s="34" t="s">
        <v>2098</v>
      </c>
      <c r="G293" s="34" t="s">
        <v>2018</v>
      </c>
      <c r="H293" s="34">
        <v>142839</v>
      </c>
      <c r="I293" s="34" t="s">
        <v>2453</v>
      </c>
      <c r="J293" s="34">
        <v>4</v>
      </c>
      <c r="K293" s="34">
        <v>0</v>
      </c>
      <c r="L293" s="34">
        <v>0</v>
      </c>
      <c r="N293" s="34" t="s">
        <v>2096</v>
      </c>
      <c r="O293" s="34" t="s">
        <v>211</v>
      </c>
      <c r="P293" s="34">
        <v>1811</v>
      </c>
      <c r="V293" s="34" t="s">
        <v>1680</v>
      </c>
    </row>
    <row r="294" spans="1:22" x14ac:dyDescent="0.35">
      <c r="A294" s="34" t="s">
        <v>89</v>
      </c>
      <c r="B294" s="34" t="s">
        <v>214</v>
      </c>
      <c r="C294" s="34" t="s">
        <v>2007</v>
      </c>
      <c r="D294" s="34" t="s">
        <v>2452</v>
      </c>
      <c r="E294" s="34" t="s">
        <v>2451</v>
      </c>
      <c r="F294" s="34" t="s">
        <v>2098</v>
      </c>
      <c r="G294" s="34" t="s">
        <v>2018</v>
      </c>
      <c r="H294" s="34">
        <v>142835</v>
      </c>
      <c r="I294" s="34" t="s">
        <v>2451</v>
      </c>
      <c r="J294" s="34">
        <v>4</v>
      </c>
      <c r="K294" s="34">
        <v>0</v>
      </c>
      <c r="L294" s="34">
        <v>0</v>
      </c>
      <c r="N294" s="34" t="s">
        <v>2096</v>
      </c>
      <c r="O294" s="34" t="s">
        <v>211</v>
      </c>
      <c r="P294" s="34">
        <v>1807</v>
      </c>
      <c r="V294" s="34" t="s">
        <v>1682</v>
      </c>
    </row>
    <row r="295" spans="1:22" x14ac:dyDescent="0.35">
      <c r="A295" s="34" t="s">
        <v>204</v>
      </c>
      <c r="B295" s="34" t="s">
        <v>215</v>
      </c>
      <c r="C295" s="34" t="s">
        <v>2007</v>
      </c>
      <c r="D295" s="34" t="s">
        <v>2450</v>
      </c>
      <c r="E295" s="34" t="s">
        <v>547</v>
      </c>
      <c r="F295" s="34" t="s">
        <v>2005</v>
      </c>
      <c r="G295" s="34" t="s">
        <v>2018</v>
      </c>
      <c r="H295" s="34">
        <v>146061</v>
      </c>
      <c r="I295" s="34" t="s">
        <v>547</v>
      </c>
      <c r="J295" s="34">
        <v>4</v>
      </c>
      <c r="K295" s="34">
        <v>0</v>
      </c>
      <c r="L295" s="34">
        <v>0</v>
      </c>
      <c r="O295" s="34" t="s">
        <v>211</v>
      </c>
      <c r="P295" s="34">
        <v>595</v>
      </c>
      <c r="U295" s="34" t="s">
        <v>2016</v>
      </c>
      <c r="V295" s="34" t="s">
        <v>1377</v>
      </c>
    </row>
    <row r="296" spans="1:22" x14ac:dyDescent="0.35">
      <c r="A296" s="34" t="s">
        <v>204</v>
      </c>
      <c r="B296" s="34" t="s">
        <v>219</v>
      </c>
      <c r="C296" s="34" t="s">
        <v>2007</v>
      </c>
      <c r="D296" s="34" t="s">
        <v>2449</v>
      </c>
      <c r="E296" s="34" t="s">
        <v>2448</v>
      </c>
      <c r="F296" s="34" t="s">
        <v>2005</v>
      </c>
      <c r="G296" s="34" t="s">
        <v>2018</v>
      </c>
      <c r="H296" s="34">
        <v>146066</v>
      </c>
      <c r="I296" s="34" t="s">
        <v>2448</v>
      </c>
      <c r="J296" s="34">
        <v>4</v>
      </c>
      <c r="K296" s="34">
        <v>0</v>
      </c>
      <c r="L296" s="34">
        <v>0</v>
      </c>
      <c r="M296" s="34">
        <v>1000</v>
      </c>
      <c r="N296" s="34" t="s">
        <v>2030</v>
      </c>
      <c r="O296" s="34" t="s">
        <v>211</v>
      </c>
      <c r="P296" s="34">
        <v>596</v>
      </c>
      <c r="U296" s="34" t="s">
        <v>2016</v>
      </c>
    </row>
    <row r="297" spans="1:22" x14ac:dyDescent="0.35">
      <c r="A297" s="34" t="s">
        <v>204</v>
      </c>
      <c r="B297" s="34" t="s">
        <v>223</v>
      </c>
      <c r="C297" s="34" t="s">
        <v>2007</v>
      </c>
      <c r="D297" s="34" t="s">
        <v>2447</v>
      </c>
      <c r="E297" s="34" t="s">
        <v>2446</v>
      </c>
      <c r="F297" s="34" t="s">
        <v>2005</v>
      </c>
      <c r="G297" s="34" t="s">
        <v>2018</v>
      </c>
      <c r="H297" s="34">
        <v>146063</v>
      </c>
      <c r="I297" s="34" t="s">
        <v>2446</v>
      </c>
      <c r="J297" s="34">
        <v>4</v>
      </c>
      <c r="K297" s="34">
        <v>0</v>
      </c>
      <c r="L297" s="34">
        <v>0</v>
      </c>
      <c r="M297" s="34">
        <v>1000</v>
      </c>
      <c r="N297" s="34" t="s">
        <v>2020</v>
      </c>
      <c r="O297" s="34" t="s">
        <v>211</v>
      </c>
      <c r="P297" s="34">
        <v>597</v>
      </c>
      <c r="U297" s="34" t="s">
        <v>2016</v>
      </c>
    </row>
    <row r="298" spans="1:22" x14ac:dyDescent="0.35">
      <c r="A298" s="34" t="s">
        <v>89</v>
      </c>
      <c r="B298" s="34" t="s">
        <v>215</v>
      </c>
      <c r="C298" s="34" t="s">
        <v>2007</v>
      </c>
      <c r="D298" s="34" t="s">
        <v>2445</v>
      </c>
      <c r="E298" s="34" t="s">
        <v>420</v>
      </c>
      <c r="F298" s="34" t="s">
        <v>2098</v>
      </c>
      <c r="G298" s="34" t="s">
        <v>2018</v>
      </c>
      <c r="H298" s="34">
        <v>142834</v>
      </c>
      <c r="I298" s="34" t="s">
        <v>420</v>
      </c>
      <c r="J298" s="34">
        <v>4</v>
      </c>
      <c r="K298" s="34">
        <v>0</v>
      </c>
      <c r="L298" s="34">
        <v>0</v>
      </c>
      <c r="N298" s="34" t="s">
        <v>2096</v>
      </c>
      <c r="O298" s="34" t="s">
        <v>211</v>
      </c>
      <c r="P298" s="34">
        <v>1806</v>
      </c>
      <c r="V298" s="34" t="s">
        <v>1684</v>
      </c>
    </row>
    <row r="299" spans="1:22" x14ac:dyDescent="0.35">
      <c r="A299" s="34" t="s">
        <v>89</v>
      </c>
      <c r="B299" s="34" t="s">
        <v>221</v>
      </c>
      <c r="C299" s="34" t="s">
        <v>2007</v>
      </c>
      <c r="D299" s="34" t="s">
        <v>2444</v>
      </c>
      <c r="E299" s="34" t="s">
        <v>2443</v>
      </c>
      <c r="F299" s="34" t="s">
        <v>2098</v>
      </c>
      <c r="G299" s="34" t="s">
        <v>2018</v>
      </c>
      <c r="H299" s="34">
        <v>142836</v>
      </c>
      <c r="I299" s="34" t="s">
        <v>2443</v>
      </c>
      <c r="J299" s="34">
        <v>4</v>
      </c>
      <c r="K299" s="34">
        <v>0</v>
      </c>
      <c r="L299" s="34">
        <v>0</v>
      </c>
      <c r="N299" s="34" t="s">
        <v>2096</v>
      </c>
      <c r="O299" s="34" t="s">
        <v>211</v>
      </c>
      <c r="P299" s="34">
        <v>1808</v>
      </c>
      <c r="V299" s="34" t="s">
        <v>1683</v>
      </c>
    </row>
    <row r="300" spans="1:22" x14ac:dyDescent="0.35">
      <c r="A300" s="34" t="s">
        <v>90</v>
      </c>
      <c r="B300" s="34" t="s">
        <v>210</v>
      </c>
      <c r="C300" s="34" t="s">
        <v>2012</v>
      </c>
      <c r="D300" s="34" t="s">
        <v>2442</v>
      </c>
      <c r="E300" s="34" t="s">
        <v>2441</v>
      </c>
      <c r="F300" s="34" t="s">
        <v>2098</v>
      </c>
      <c r="G300" s="34" t="s">
        <v>2018</v>
      </c>
      <c r="H300" s="34">
        <v>142940</v>
      </c>
      <c r="I300" s="34" t="s">
        <v>2441</v>
      </c>
      <c r="J300" s="34">
        <v>4</v>
      </c>
      <c r="K300" s="34">
        <v>0</v>
      </c>
      <c r="L300" s="34">
        <v>0</v>
      </c>
      <c r="N300" s="34" t="s">
        <v>2096</v>
      </c>
      <c r="O300" s="34" t="s">
        <v>211</v>
      </c>
      <c r="P300" s="34">
        <v>1822</v>
      </c>
      <c r="V300" s="34" t="s">
        <v>2440</v>
      </c>
    </row>
    <row r="301" spans="1:22" x14ac:dyDescent="0.35">
      <c r="A301" s="34" t="s">
        <v>90</v>
      </c>
      <c r="B301" s="34" t="s">
        <v>212</v>
      </c>
      <c r="C301" s="34" t="s">
        <v>2012</v>
      </c>
      <c r="D301" s="34" t="s">
        <v>2439</v>
      </c>
      <c r="E301" s="34" t="s">
        <v>422</v>
      </c>
      <c r="F301" s="34" t="s">
        <v>2098</v>
      </c>
      <c r="G301" s="34" t="s">
        <v>2018</v>
      </c>
      <c r="H301" s="34">
        <v>142939</v>
      </c>
      <c r="I301" s="34" t="s">
        <v>422</v>
      </c>
      <c r="J301" s="34">
        <v>4</v>
      </c>
      <c r="K301" s="34">
        <v>0</v>
      </c>
      <c r="L301" s="34">
        <v>0</v>
      </c>
      <c r="N301" s="34" t="s">
        <v>2096</v>
      </c>
      <c r="O301" s="34" t="s">
        <v>211</v>
      </c>
      <c r="P301" s="34">
        <v>1821</v>
      </c>
      <c r="V301" s="34" t="s">
        <v>1686</v>
      </c>
    </row>
    <row r="302" spans="1:22" x14ac:dyDescent="0.35">
      <c r="A302" s="34" t="s">
        <v>90</v>
      </c>
      <c r="B302" s="34" t="s">
        <v>220</v>
      </c>
      <c r="C302" s="34" t="s">
        <v>2012</v>
      </c>
      <c r="D302" s="34" t="s">
        <v>2438</v>
      </c>
      <c r="E302" s="34" t="s">
        <v>2437</v>
      </c>
      <c r="F302" s="34" t="s">
        <v>2098</v>
      </c>
      <c r="G302" s="34" t="s">
        <v>2018</v>
      </c>
      <c r="H302" s="34">
        <v>142937</v>
      </c>
      <c r="I302" s="34" t="s">
        <v>2437</v>
      </c>
      <c r="J302" s="34">
        <v>4</v>
      </c>
      <c r="K302" s="34">
        <v>0</v>
      </c>
      <c r="L302" s="34">
        <v>0</v>
      </c>
      <c r="N302" s="34" t="s">
        <v>2096</v>
      </c>
      <c r="O302" s="34" t="s">
        <v>211</v>
      </c>
      <c r="P302" s="34">
        <v>1823</v>
      </c>
      <c r="V302" s="34" t="s">
        <v>1685</v>
      </c>
    </row>
    <row r="303" spans="1:22" x14ac:dyDescent="0.35">
      <c r="A303" s="34" t="s">
        <v>90</v>
      </c>
      <c r="B303" s="34" t="s">
        <v>214</v>
      </c>
      <c r="C303" s="34" t="s">
        <v>2007</v>
      </c>
      <c r="D303" s="34" t="s">
        <v>2436</v>
      </c>
      <c r="E303" s="34" t="s">
        <v>2435</v>
      </c>
      <c r="F303" s="34" t="s">
        <v>2098</v>
      </c>
      <c r="G303" s="34" t="s">
        <v>2018</v>
      </c>
      <c r="H303" s="34">
        <v>142935</v>
      </c>
      <c r="I303" s="34" t="s">
        <v>2435</v>
      </c>
      <c r="J303" s="34">
        <v>4</v>
      </c>
      <c r="K303" s="34">
        <v>0</v>
      </c>
      <c r="L303" s="34">
        <v>0</v>
      </c>
      <c r="N303" s="34" t="s">
        <v>2096</v>
      </c>
      <c r="O303" s="34" t="s">
        <v>211</v>
      </c>
      <c r="P303" s="34">
        <v>1819</v>
      </c>
      <c r="V303" s="34" t="s">
        <v>1687</v>
      </c>
    </row>
    <row r="304" spans="1:22" x14ac:dyDescent="0.35">
      <c r="A304" s="34" t="s">
        <v>90</v>
      </c>
      <c r="B304" s="34" t="s">
        <v>215</v>
      </c>
      <c r="C304" s="34" t="s">
        <v>2007</v>
      </c>
      <c r="D304" s="34" t="s">
        <v>2434</v>
      </c>
      <c r="E304" s="34" t="s">
        <v>425</v>
      </c>
      <c r="F304" s="34" t="s">
        <v>2098</v>
      </c>
      <c r="G304" s="34" t="s">
        <v>2018</v>
      </c>
      <c r="H304" s="34">
        <v>142938</v>
      </c>
      <c r="I304" s="34" t="s">
        <v>425</v>
      </c>
      <c r="J304" s="34">
        <v>4</v>
      </c>
      <c r="K304" s="34">
        <v>0</v>
      </c>
      <c r="L304" s="34">
        <v>0</v>
      </c>
      <c r="N304" s="34" t="s">
        <v>2096</v>
      </c>
      <c r="O304" s="34" t="s">
        <v>211</v>
      </c>
      <c r="P304" s="34">
        <v>1818</v>
      </c>
      <c r="V304" s="34" t="s">
        <v>1689</v>
      </c>
    </row>
    <row r="305" spans="1:22" x14ac:dyDescent="0.35">
      <c r="A305" s="34" t="s">
        <v>90</v>
      </c>
      <c r="B305" s="34" t="s">
        <v>221</v>
      </c>
      <c r="C305" s="34" t="s">
        <v>2007</v>
      </c>
      <c r="D305" s="34" t="s">
        <v>2433</v>
      </c>
      <c r="E305" s="34" t="s">
        <v>2432</v>
      </c>
      <c r="F305" s="34" t="s">
        <v>2098</v>
      </c>
      <c r="G305" s="34" t="s">
        <v>2018</v>
      </c>
      <c r="H305" s="34">
        <v>142936</v>
      </c>
      <c r="I305" s="34" t="s">
        <v>2432</v>
      </c>
      <c r="J305" s="34">
        <v>4</v>
      </c>
      <c r="K305" s="34">
        <v>0</v>
      </c>
      <c r="L305" s="34">
        <v>0</v>
      </c>
      <c r="N305" s="34" t="s">
        <v>2096</v>
      </c>
      <c r="O305" s="34" t="s">
        <v>211</v>
      </c>
      <c r="P305" s="34">
        <v>1820</v>
      </c>
      <c r="V305" s="34" t="s">
        <v>1688</v>
      </c>
    </row>
    <row r="306" spans="1:22" x14ac:dyDescent="0.35">
      <c r="A306" s="34" t="s">
        <v>88</v>
      </c>
      <c r="B306" s="34" t="s">
        <v>214</v>
      </c>
      <c r="C306" s="34" t="s">
        <v>2007</v>
      </c>
      <c r="D306" s="34" t="s">
        <v>2431</v>
      </c>
      <c r="E306" s="34" t="s">
        <v>2430</v>
      </c>
      <c r="F306" s="34" t="s">
        <v>2098</v>
      </c>
      <c r="G306" s="34" t="s">
        <v>2018</v>
      </c>
      <c r="H306" s="34">
        <v>142785</v>
      </c>
      <c r="I306" s="34" t="s">
        <v>2430</v>
      </c>
      <c r="J306" s="34">
        <v>4</v>
      </c>
      <c r="K306" s="34">
        <v>0</v>
      </c>
      <c r="L306" s="34">
        <v>0</v>
      </c>
      <c r="N306" s="34" t="s">
        <v>2096</v>
      </c>
      <c r="O306" s="34" t="s">
        <v>211</v>
      </c>
      <c r="P306" s="34">
        <v>1801</v>
      </c>
      <c r="V306" s="34" t="s">
        <v>1677</v>
      </c>
    </row>
    <row r="307" spans="1:22" x14ac:dyDescent="0.35">
      <c r="A307" s="34" t="s">
        <v>16</v>
      </c>
      <c r="B307" s="34" t="s">
        <v>222</v>
      </c>
      <c r="C307" s="34" t="s">
        <v>2012</v>
      </c>
      <c r="D307" s="34" t="s">
        <v>2429</v>
      </c>
      <c r="E307" s="34" t="s">
        <v>2428</v>
      </c>
      <c r="F307" s="34" t="s">
        <v>2005</v>
      </c>
      <c r="G307" s="34" t="s">
        <v>2018</v>
      </c>
      <c r="H307" s="34">
        <v>119086</v>
      </c>
      <c r="I307" s="34" t="s">
        <v>2428</v>
      </c>
      <c r="J307" s="34">
        <v>4</v>
      </c>
      <c r="K307" s="34">
        <v>0</v>
      </c>
      <c r="L307" s="34">
        <v>1</v>
      </c>
      <c r="M307" s="34">
        <v>10.250999999999999</v>
      </c>
      <c r="N307" s="34" t="s">
        <v>2020</v>
      </c>
      <c r="O307" s="34" t="s">
        <v>211</v>
      </c>
      <c r="P307" s="34">
        <v>751</v>
      </c>
      <c r="U307" s="34" t="s">
        <v>2016</v>
      </c>
    </row>
    <row r="308" spans="1:22" x14ac:dyDescent="0.35">
      <c r="A308" s="34" t="s">
        <v>16</v>
      </c>
      <c r="B308" s="34" t="s">
        <v>225</v>
      </c>
      <c r="C308" s="34" t="s">
        <v>2337</v>
      </c>
      <c r="D308" s="34" t="s">
        <v>2427</v>
      </c>
      <c r="E308" s="34" t="s">
        <v>2426</v>
      </c>
      <c r="F308" s="34" t="s">
        <v>2005</v>
      </c>
      <c r="G308" s="34" t="s">
        <v>2018</v>
      </c>
      <c r="H308" s="34">
        <v>103275</v>
      </c>
      <c r="I308" s="34" t="s">
        <v>2426</v>
      </c>
      <c r="J308" s="34">
        <v>4</v>
      </c>
      <c r="K308" s="34">
        <v>0</v>
      </c>
      <c r="L308" s="34">
        <v>1</v>
      </c>
      <c r="M308" s="34">
        <v>1025.0534</v>
      </c>
      <c r="N308" s="34" t="s">
        <v>2030</v>
      </c>
      <c r="O308" s="34" t="s">
        <v>211</v>
      </c>
      <c r="P308" s="34">
        <v>91</v>
      </c>
      <c r="U308" s="34" t="s">
        <v>2016</v>
      </c>
    </row>
    <row r="309" spans="1:22" x14ac:dyDescent="0.35">
      <c r="A309" s="34" t="s">
        <v>16</v>
      </c>
      <c r="B309" s="34" t="s">
        <v>224</v>
      </c>
      <c r="C309" s="34" t="s">
        <v>2337</v>
      </c>
      <c r="D309" s="34" t="s">
        <v>2425</v>
      </c>
      <c r="E309" s="34" t="s">
        <v>2424</v>
      </c>
      <c r="F309" s="34" t="s">
        <v>2005</v>
      </c>
      <c r="G309" s="34" t="s">
        <v>2018</v>
      </c>
      <c r="H309" s="34">
        <v>103274</v>
      </c>
      <c r="I309" s="34" t="s">
        <v>2424</v>
      </c>
      <c r="J309" s="34">
        <v>4</v>
      </c>
      <c r="K309" s="34">
        <v>0</v>
      </c>
      <c r="L309" s="34">
        <v>1</v>
      </c>
      <c r="O309" s="34" t="s">
        <v>211</v>
      </c>
      <c r="P309" s="34">
        <v>89</v>
      </c>
      <c r="U309" s="34" t="s">
        <v>2016</v>
      </c>
    </row>
    <row r="310" spans="1:22" x14ac:dyDescent="0.35">
      <c r="A310" s="34" t="s">
        <v>16</v>
      </c>
      <c r="B310" s="34" t="s">
        <v>226</v>
      </c>
      <c r="C310" s="34" t="s">
        <v>2337</v>
      </c>
      <c r="D310" s="34" t="s">
        <v>2423</v>
      </c>
      <c r="E310" s="34" t="s">
        <v>2422</v>
      </c>
      <c r="F310" s="34" t="s">
        <v>2005</v>
      </c>
      <c r="G310" s="34" t="s">
        <v>2018</v>
      </c>
      <c r="H310" s="34">
        <v>103277</v>
      </c>
      <c r="I310" s="34" t="s">
        <v>2422</v>
      </c>
      <c r="J310" s="34">
        <v>4</v>
      </c>
      <c r="K310" s="34">
        <v>0</v>
      </c>
      <c r="L310" s="34">
        <v>1</v>
      </c>
      <c r="O310" s="34" t="s">
        <v>211</v>
      </c>
      <c r="P310" s="34">
        <v>88</v>
      </c>
      <c r="U310" s="34" t="s">
        <v>2016</v>
      </c>
    </row>
    <row r="311" spans="1:22" x14ac:dyDescent="0.35">
      <c r="A311" s="34" t="s">
        <v>16</v>
      </c>
      <c r="B311" s="34" t="s">
        <v>227</v>
      </c>
      <c r="C311" s="34" t="s">
        <v>2337</v>
      </c>
      <c r="D311" s="34" t="s">
        <v>2421</v>
      </c>
      <c r="E311" s="34" t="s">
        <v>2420</v>
      </c>
      <c r="F311" s="34" t="s">
        <v>2005</v>
      </c>
      <c r="G311" s="34" t="s">
        <v>2018</v>
      </c>
      <c r="H311" s="34">
        <v>117060</v>
      </c>
      <c r="I311" s="34" t="s">
        <v>2420</v>
      </c>
      <c r="J311" s="34">
        <v>4</v>
      </c>
      <c r="K311" s="34">
        <v>0</v>
      </c>
      <c r="L311" s="34">
        <v>1</v>
      </c>
      <c r="O311" s="34" t="s">
        <v>211</v>
      </c>
      <c r="P311" s="34">
        <v>517</v>
      </c>
      <c r="U311" s="34" t="s">
        <v>2016</v>
      </c>
    </row>
    <row r="312" spans="1:22" x14ac:dyDescent="0.35">
      <c r="A312" s="34" t="s">
        <v>16</v>
      </c>
      <c r="B312" s="34" t="s">
        <v>2419</v>
      </c>
      <c r="C312" s="34" t="s">
        <v>2337</v>
      </c>
      <c r="D312" s="34" t="s">
        <v>2418</v>
      </c>
      <c r="E312" s="34" t="s">
        <v>2417</v>
      </c>
      <c r="F312" s="34" t="s">
        <v>2005</v>
      </c>
      <c r="G312" s="34" t="s">
        <v>2018</v>
      </c>
      <c r="H312" s="34">
        <v>117059</v>
      </c>
      <c r="I312" s="34" t="s">
        <v>2417</v>
      </c>
      <c r="J312" s="34">
        <v>4</v>
      </c>
      <c r="K312" s="34">
        <v>0</v>
      </c>
      <c r="L312" s="34">
        <v>1</v>
      </c>
      <c r="O312" s="34" t="s">
        <v>211</v>
      </c>
      <c r="P312" s="34">
        <v>519</v>
      </c>
      <c r="U312" s="34" t="s">
        <v>2016</v>
      </c>
    </row>
    <row r="313" spans="1:22" x14ac:dyDescent="0.35">
      <c r="A313" s="34" t="s">
        <v>16</v>
      </c>
      <c r="B313" s="34" t="s">
        <v>228</v>
      </c>
      <c r="C313" s="34" t="s">
        <v>2337</v>
      </c>
      <c r="D313" s="34" t="s">
        <v>2416</v>
      </c>
      <c r="E313" s="34" t="s">
        <v>2415</v>
      </c>
      <c r="F313" s="34" t="s">
        <v>2005</v>
      </c>
      <c r="G313" s="34" t="s">
        <v>2018</v>
      </c>
      <c r="H313" s="34">
        <v>103276</v>
      </c>
      <c r="I313" s="34" t="s">
        <v>2415</v>
      </c>
      <c r="J313" s="34">
        <v>4</v>
      </c>
      <c r="K313" s="34">
        <v>0</v>
      </c>
      <c r="L313" s="34">
        <v>1</v>
      </c>
      <c r="M313" s="34">
        <v>1008.9625</v>
      </c>
      <c r="N313" s="34" t="s">
        <v>2020</v>
      </c>
      <c r="O313" s="34" t="s">
        <v>211</v>
      </c>
      <c r="P313" s="34">
        <v>90</v>
      </c>
      <c r="U313" s="34" t="s">
        <v>2016</v>
      </c>
    </row>
    <row r="314" spans="1:22" x14ac:dyDescent="0.35">
      <c r="A314" s="34" t="s">
        <v>16</v>
      </c>
      <c r="B314" s="34" t="s">
        <v>219</v>
      </c>
      <c r="C314" s="34" t="s">
        <v>2007</v>
      </c>
      <c r="D314" s="34" t="s">
        <v>2414</v>
      </c>
      <c r="E314" s="34" t="s">
        <v>2413</v>
      </c>
      <c r="F314" s="34" t="s">
        <v>2005</v>
      </c>
      <c r="G314" s="34" t="s">
        <v>2018</v>
      </c>
      <c r="H314" s="34">
        <v>101840</v>
      </c>
      <c r="I314" s="34" t="s">
        <v>2413</v>
      </c>
      <c r="J314" s="34">
        <v>4</v>
      </c>
      <c r="K314" s="34">
        <v>0</v>
      </c>
      <c r="L314" s="34">
        <v>1</v>
      </c>
      <c r="M314" s="34">
        <v>10.250500000000001</v>
      </c>
      <c r="N314" s="34" t="s">
        <v>2030</v>
      </c>
      <c r="O314" s="34" t="s">
        <v>211</v>
      </c>
      <c r="P314" s="34">
        <v>87</v>
      </c>
      <c r="U314" s="34" t="s">
        <v>2016</v>
      </c>
    </row>
    <row r="315" spans="1:22" x14ac:dyDescent="0.35">
      <c r="A315" s="34" t="s">
        <v>16</v>
      </c>
      <c r="B315" s="34" t="s">
        <v>214</v>
      </c>
      <c r="C315" s="34" t="s">
        <v>2007</v>
      </c>
      <c r="D315" s="34" t="s">
        <v>2412</v>
      </c>
      <c r="E315" s="34" t="s">
        <v>2411</v>
      </c>
      <c r="F315" s="34" t="s">
        <v>2005</v>
      </c>
      <c r="G315" s="34" t="s">
        <v>2018</v>
      </c>
      <c r="H315" s="34">
        <v>101839</v>
      </c>
      <c r="I315" s="34" t="s">
        <v>2411</v>
      </c>
      <c r="J315" s="34">
        <v>4</v>
      </c>
      <c r="K315" s="34">
        <v>0</v>
      </c>
      <c r="L315" s="34">
        <v>1</v>
      </c>
      <c r="O315" s="34" t="s">
        <v>211</v>
      </c>
      <c r="P315" s="34">
        <v>79</v>
      </c>
      <c r="U315" s="34" t="s">
        <v>2016</v>
      </c>
      <c r="V315" s="34" t="s">
        <v>1493</v>
      </c>
    </row>
    <row r="316" spans="1:22" x14ac:dyDescent="0.35">
      <c r="A316" s="34" t="s">
        <v>16</v>
      </c>
      <c r="B316" s="34" t="s">
        <v>214</v>
      </c>
      <c r="C316" s="34" t="s">
        <v>2007</v>
      </c>
      <c r="F316" s="34" t="s">
        <v>2005</v>
      </c>
      <c r="G316" s="34" t="s">
        <v>2018</v>
      </c>
      <c r="I316" s="34" t="s">
        <v>2410</v>
      </c>
      <c r="J316" s="34">
        <v>4</v>
      </c>
      <c r="K316" s="34">
        <v>0</v>
      </c>
      <c r="L316" s="34">
        <v>1</v>
      </c>
      <c r="O316" s="34" t="s">
        <v>211</v>
      </c>
      <c r="P316" s="34">
        <v>403</v>
      </c>
      <c r="U316" s="34" t="s">
        <v>2016</v>
      </c>
    </row>
    <row r="317" spans="1:22" x14ac:dyDescent="0.35">
      <c r="A317" s="34" t="s">
        <v>16</v>
      </c>
      <c r="B317" s="34" t="s">
        <v>215</v>
      </c>
      <c r="C317" s="34" t="s">
        <v>2007</v>
      </c>
      <c r="D317" s="34" t="s">
        <v>2409</v>
      </c>
      <c r="E317" s="34" t="s">
        <v>300</v>
      </c>
      <c r="F317" s="34" t="s">
        <v>2005</v>
      </c>
      <c r="G317" s="34" t="s">
        <v>2018</v>
      </c>
      <c r="H317" s="34">
        <v>101837</v>
      </c>
      <c r="I317" s="34" t="s">
        <v>300</v>
      </c>
      <c r="J317" s="34">
        <v>4</v>
      </c>
      <c r="K317" s="34">
        <v>0</v>
      </c>
      <c r="L317" s="34">
        <v>1</v>
      </c>
      <c r="O317" s="34" t="s">
        <v>211</v>
      </c>
      <c r="P317" s="34">
        <v>78</v>
      </c>
      <c r="U317" s="34" t="s">
        <v>2016</v>
      </c>
      <c r="V317" s="34" t="s">
        <v>1495</v>
      </c>
    </row>
    <row r="318" spans="1:22" x14ac:dyDescent="0.35">
      <c r="A318" s="34" t="s">
        <v>16</v>
      </c>
      <c r="B318" s="34" t="s">
        <v>217</v>
      </c>
      <c r="C318" s="34" t="s">
        <v>2007</v>
      </c>
      <c r="D318" s="34" t="s">
        <v>2408</v>
      </c>
      <c r="E318" s="34" t="s">
        <v>2407</v>
      </c>
      <c r="F318" s="34" t="s">
        <v>2005</v>
      </c>
      <c r="G318" s="34" t="s">
        <v>2018</v>
      </c>
      <c r="H318" s="34">
        <v>117061</v>
      </c>
      <c r="I318" s="34" t="s">
        <v>2407</v>
      </c>
      <c r="J318" s="34">
        <v>4</v>
      </c>
      <c r="K318" s="34">
        <v>0</v>
      </c>
      <c r="L318" s="34">
        <v>1</v>
      </c>
      <c r="O318" s="34" t="s">
        <v>211</v>
      </c>
      <c r="P318" s="34">
        <v>513</v>
      </c>
      <c r="U318" s="34" t="s">
        <v>2016</v>
      </c>
      <c r="V318" s="34" t="s">
        <v>1488</v>
      </c>
    </row>
    <row r="319" spans="1:22" x14ac:dyDescent="0.35">
      <c r="A319" s="34" t="s">
        <v>16</v>
      </c>
      <c r="B319" s="34" t="s">
        <v>217</v>
      </c>
      <c r="C319" s="34" t="s">
        <v>2007</v>
      </c>
      <c r="F319" s="34" t="s">
        <v>2005</v>
      </c>
      <c r="I319" s="34" t="s">
        <v>2406</v>
      </c>
      <c r="J319" s="34">
        <v>4</v>
      </c>
      <c r="K319" s="34">
        <v>0</v>
      </c>
      <c r="L319" s="34">
        <v>1</v>
      </c>
      <c r="O319" s="34" t="s">
        <v>211</v>
      </c>
      <c r="P319" s="34">
        <v>514</v>
      </c>
      <c r="U319" s="34" t="s">
        <v>2016</v>
      </c>
    </row>
    <row r="320" spans="1:22" x14ac:dyDescent="0.35">
      <c r="A320" s="34" t="s">
        <v>16</v>
      </c>
      <c r="B320" s="34" t="s">
        <v>221</v>
      </c>
      <c r="C320" s="34" t="s">
        <v>2007</v>
      </c>
      <c r="D320" s="34" t="s">
        <v>2405</v>
      </c>
      <c r="E320" s="34" t="s">
        <v>2404</v>
      </c>
      <c r="F320" s="34" t="s">
        <v>2005</v>
      </c>
      <c r="G320" s="34" t="s">
        <v>2018</v>
      </c>
      <c r="H320" s="34">
        <v>117062</v>
      </c>
      <c r="I320" s="34" t="s">
        <v>2404</v>
      </c>
      <c r="J320" s="34">
        <v>4</v>
      </c>
      <c r="K320" s="34">
        <v>0</v>
      </c>
      <c r="L320" s="34">
        <v>1</v>
      </c>
      <c r="O320" s="34" t="s">
        <v>211</v>
      </c>
      <c r="P320" s="34">
        <v>515</v>
      </c>
      <c r="U320" s="34" t="s">
        <v>2016</v>
      </c>
      <c r="V320" s="34" t="s">
        <v>1490</v>
      </c>
    </row>
    <row r="321" spans="1:21" x14ac:dyDescent="0.35">
      <c r="A321" s="34" t="s">
        <v>16</v>
      </c>
      <c r="B321" s="34" t="s">
        <v>221</v>
      </c>
      <c r="C321" s="34" t="s">
        <v>2007</v>
      </c>
      <c r="F321" s="34" t="s">
        <v>2005</v>
      </c>
      <c r="I321" s="34" t="s">
        <v>2403</v>
      </c>
      <c r="J321" s="34">
        <v>4</v>
      </c>
      <c r="K321" s="34">
        <v>0</v>
      </c>
      <c r="L321" s="34">
        <v>1</v>
      </c>
      <c r="O321" s="34" t="s">
        <v>211</v>
      </c>
      <c r="P321" s="34">
        <v>516</v>
      </c>
      <c r="U321" s="34" t="s">
        <v>2016</v>
      </c>
    </row>
    <row r="322" spans="1:21" x14ac:dyDescent="0.35">
      <c r="A322" s="34" t="s">
        <v>16</v>
      </c>
      <c r="B322" s="34" t="s">
        <v>223</v>
      </c>
      <c r="C322" s="34" t="s">
        <v>2007</v>
      </c>
      <c r="D322" s="34" t="s">
        <v>2402</v>
      </c>
      <c r="E322" s="34" t="s">
        <v>2401</v>
      </c>
      <c r="F322" s="34" t="s">
        <v>2005</v>
      </c>
      <c r="G322" s="34" t="s">
        <v>2018</v>
      </c>
      <c r="H322" s="34">
        <v>101838</v>
      </c>
      <c r="I322" s="34" t="s">
        <v>2401</v>
      </c>
      <c r="J322" s="34">
        <v>4</v>
      </c>
      <c r="K322" s="34">
        <v>0</v>
      </c>
      <c r="L322" s="34">
        <v>1</v>
      </c>
      <c r="M322" s="34">
        <v>10.250999999999999</v>
      </c>
      <c r="N322" s="34" t="s">
        <v>2020</v>
      </c>
      <c r="O322" s="34" t="s">
        <v>211</v>
      </c>
      <c r="P322" s="34">
        <v>80</v>
      </c>
      <c r="U322" s="34" t="s">
        <v>2016</v>
      </c>
    </row>
    <row r="323" spans="1:21" x14ac:dyDescent="0.35">
      <c r="A323" s="34" t="s">
        <v>9</v>
      </c>
      <c r="B323" s="34" t="s">
        <v>210</v>
      </c>
      <c r="C323" s="34" t="s">
        <v>2012</v>
      </c>
      <c r="D323" s="34" t="s">
        <v>2400</v>
      </c>
      <c r="E323" s="34" t="s">
        <v>1827</v>
      </c>
      <c r="F323" s="34" t="s">
        <v>2005</v>
      </c>
      <c r="G323" s="34" t="s">
        <v>2004</v>
      </c>
      <c r="H323" s="34">
        <v>119077</v>
      </c>
      <c r="I323" s="34" t="s">
        <v>1827</v>
      </c>
      <c r="J323" s="34">
        <v>3</v>
      </c>
      <c r="K323" s="34">
        <v>0</v>
      </c>
      <c r="L323" s="34">
        <v>1</v>
      </c>
      <c r="O323" s="34" t="s">
        <v>211</v>
      </c>
      <c r="P323" s="34">
        <v>768</v>
      </c>
      <c r="U323" s="34" t="s">
        <v>2003</v>
      </c>
    </row>
    <row r="324" spans="1:21" x14ac:dyDescent="0.35">
      <c r="A324" s="34" t="s">
        <v>9</v>
      </c>
      <c r="B324" s="34" t="s">
        <v>210</v>
      </c>
      <c r="C324" s="34" t="s">
        <v>2012</v>
      </c>
      <c r="E324" s="34" t="s">
        <v>2399</v>
      </c>
      <c r="F324" s="34" t="s">
        <v>2005</v>
      </c>
      <c r="G324" s="34" t="s">
        <v>2004</v>
      </c>
      <c r="I324" s="34" t="s">
        <v>2399</v>
      </c>
      <c r="J324" s="34">
        <v>3</v>
      </c>
      <c r="K324" s="34">
        <v>0</v>
      </c>
      <c r="L324" s="34">
        <v>1</v>
      </c>
      <c r="O324" s="34" t="s">
        <v>211</v>
      </c>
      <c r="P324" s="34">
        <v>769</v>
      </c>
      <c r="U324" s="34" t="s">
        <v>2003</v>
      </c>
    </row>
    <row r="325" spans="1:21" x14ac:dyDescent="0.35">
      <c r="A325" s="34" t="s">
        <v>9</v>
      </c>
      <c r="B325" s="34" t="s">
        <v>212</v>
      </c>
      <c r="C325" s="34" t="s">
        <v>2012</v>
      </c>
      <c r="D325" s="34" t="s">
        <v>2398</v>
      </c>
      <c r="E325" s="34" t="s">
        <v>1826</v>
      </c>
      <c r="F325" s="34" t="s">
        <v>2005</v>
      </c>
      <c r="G325" s="34" t="s">
        <v>2004</v>
      </c>
      <c r="H325" s="34">
        <v>119076</v>
      </c>
      <c r="I325" s="34" t="s">
        <v>1826</v>
      </c>
      <c r="J325" s="34">
        <v>3</v>
      </c>
      <c r="K325" s="34">
        <v>0</v>
      </c>
      <c r="L325" s="34">
        <v>1</v>
      </c>
      <c r="O325" s="34" t="s">
        <v>211</v>
      </c>
      <c r="P325" s="34">
        <v>767</v>
      </c>
      <c r="U325" s="34" t="s">
        <v>2003</v>
      </c>
    </row>
    <row r="326" spans="1:21" x14ac:dyDescent="0.35">
      <c r="A326" s="34" t="s">
        <v>9</v>
      </c>
      <c r="B326" s="34" t="s">
        <v>224</v>
      </c>
      <c r="C326" s="34" t="s">
        <v>2337</v>
      </c>
      <c r="D326" s="34" t="s">
        <v>2397</v>
      </c>
      <c r="E326" s="34" t="s">
        <v>2396</v>
      </c>
      <c r="F326" s="34" t="s">
        <v>2005</v>
      </c>
      <c r="G326" s="34" t="s">
        <v>2004</v>
      </c>
      <c r="H326" s="34">
        <v>105868</v>
      </c>
      <c r="I326" s="34" t="s">
        <v>2395</v>
      </c>
      <c r="J326" s="34">
        <v>3</v>
      </c>
      <c r="K326" s="34">
        <v>0</v>
      </c>
      <c r="L326" s="34">
        <v>1</v>
      </c>
      <c r="O326" s="34" t="s">
        <v>211</v>
      </c>
      <c r="P326" s="34">
        <v>140</v>
      </c>
      <c r="U326" s="34" t="s">
        <v>2003</v>
      </c>
    </row>
    <row r="327" spans="1:21" x14ac:dyDescent="0.35">
      <c r="A327" s="34" t="s">
        <v>9</v>
      </c>
      <c r="B327" s="34" t="s">
        <v>226</v>
      </c>
      <c r="C327" s="34" t="s">
        <v>2337</v>
      </c>
      <c r="D327" s="34" t="s">
        <v>2394</v>
      </c>
      <c r="E327" s="34" t="s">
        <v>2393</v>
      </c>
      <c r="F327" s="34" t="s">
        <v>2005</v>
      </c>
      <c r="G327" s="34" t="s">
        <v>2004</v>
      </c>
      <c r="H327" s="34">
        <v>105876</v>
      </c>
      <c r="I327" s="34" t="s">
        <v>2392</v>
      </c>
      <c r="J327" s="34">
        <v>3</v>
      </c>
      <c r="K327" s="34">
        <v>0</v>
      </c>
      <c r="L327" s="34">
        <v>1</v>
      </c>
      <c r="O327" s="34" t="s">
        <v>211</v>
      </c>
      <c r="P327" s="34">
        <v>168</v>
      </c>
      <c r="U327" s="34" t="s">
        <v>2003</v>
      </c>
    </row>
    <row r="328" spans="1:21" x14ac:dyDescent="0.35">
      <c r="A328" s="34" t="s">
        <v>9</v>
      </c>
      <c r="B328" s="34" t="s">
        <v>214</v>
      </c>
      <c r="C328" s="34" t="s">
        <v>2007</v>
      </c>
      <c r="D328" s="34" t="s">
        <v>2391</v>
      </c>
      <c r="E328" s="34" t="s">
        <v>2390</v>
      </c>
      <c r="F328" s="34" t="s">
        <v>2005</v>
      </c>
      <c r="G328" s="34" t="s">
        <v>2004</v>
      </c>
      <c r="H328" s="34">
        <v>100080</v>
      </c>
      <c r="I328" s="34" t="s">
        <v>1829</v>
      </c>
      <c r="J328" s="34">
        <v>3</v>
      </c>
      <c r="K328" s="34">
        <v>0</v>
      </c>
      <c r="L328" s="34">
        <v>1</v>
      </c>
      <c r="O328" s="34" t="s">
        <v>211</v>
      </c>
      <c r="P328" s="34">
        <v>10</v>
      </c>
      <c r="U328" s="34" t="s">
        <v>2003</v>
      </c>
    </row>
    <row r="329" spans="1:21" x14ac:dyDescent="0.35">
      <c r="A329" s="34" t="s">
        <v>9</v>
      </c>
      <c r="B329" s="34" t="s">
        <v>214</v>
      </c>
      <c r="C329" s="34" t="s">
        <v>2007</v>
      </c>
      <c r="F329" s="34" t="s">
        <v>2005</v>
      </c>
      <c r="I329" s="34" t="s">
        <v>2389</v>
      </c>
      <c r="J329" s="34">
        <v>3</v>
      </c>
      <c r="K329" s="34">
        <v>0</v>
      </c>
      <c r="L329" s="34">
        <v>1</v>
      </c>
      <c r="O329" s="34" t="s">
        <v>211</v>
      </c>
      <c r="P329" s="34">
        <v>11</v>
      </c>
      <c r="U329" s="34" t="s">
        <v>2003</v>
      </c>
    </row>
    <row r="330" spans="1:21" x14ac:dyDescent="0.35">
      <c r="A330" s="34" t="s">
        <v>9</v>
      </c>
      <c r="B330" s="34" t="s">
        <v>214</v>
      </c>
      <c r="C330" s="34" t="s">
        <v>2007</v>
      </c>
      <c r="F330" s="34" t="s">
        <v>2005</v>
      </c>
      <c r="I330" s="34" t="s">
        <v>2388</v>
      </c>
      <c r="J330" s="34">
        <v>3</v>
      </c>
      <c r="K330" s="34">
        <v>0</v>
      </c>
      <c r="L330" s="34">
        <v>1</v>
      </c>
      <c r="O330" s="34" t="s">
        <v>211</v>
      </c>
      <c r="P330" s="34">
        <v>12</v>
      </c>
      <c r="U330" s="34" t="s">
        <v>2003</v>
      </c>
    </row>
    <row r="331" spans="1:21" x14ac:dyDescent="0.35">
      <c r="A331" s="34" t="s">
        <v>9</v>
      </c>
      <c r="B331" s="34" t="s">
        <v>214</v>
      </c>
      <c r="C331" s="34" t="s">
        <v>2007</v>
      </c>
      <c r="F331" s="34" t="s">
        <v>2005</v>
      </c>
      <c r="I331" s="34" t="s">
        <v>2387</v>
      </c>
      <c r="J331" s="34">
        <v>3</v>
      </c>
      <c r="K331" s="34">
        <v>0</v>
      </c>
      <c r="L331" s="34">
        <v>1</v>
      </c>
      <c r="O331" s="34" t="s">
        <v>211</v>
      </c>
      <c r="P331" s="34">
        <v>378</v>
      </c>
      <c r="U331" s="34" t="s">
        <v>2003</v>
      </c>
    </row>
    <row r="332" spans="1:21" x14ac:dyDescent="0.35">
      <c r="A332" s="34" t="s">
        <v>9</v>
      </c>
      <c r="B332" s="34" t="s">
        <v>215</v>
      </c>
      <c r="C332" s="34" t="s">
        <v>2007</v>
      </c>
      <c r="D332" s="34" t="s">
        <v>2386</v>
      </c>
      <c r="E332" s="34" t="s">
        <v>2385</v>
      </c>
      <c r="F332" s="34" t="s">
        <v>2005</v>
      </c>
      <c r="G332" s="34" t="s">
        <v>2004</v>
      </c>
      <c r="H332" s="34">
        <v>105875</v>
      </c>
      <c r="I332" s="34" t="s">
        <v>1828</v>
      </c>
      <c r="J332" s="34">
        <v>3</v>
      </c>
      <c r="K332" s="34">
        <v>0</v>
      </c>
      <c r="L332" s="34">
        <v>1</v>
      </c>
      <c r="O332" s="34" t="s">
        <v>211</v>
      </c>
      <c r="P332" s="34">
        <v>167</v>
      </c>
      <c r="T332" s="34" t="s">
        <v>2384</v>
      </c>
      <c r="U332" s="34" t="s">
        <v>2003</v>
      </c>
    </row>
    <row r="333" spans="1:21" x14ac:dyDescent="0.35">
      <c r="A333" s="34" t="s">
        <v>10</v>
      </c>
      <c r="B333" s="34" t="s">
        <v>210</v>
      </c>
      <c r="C333" s="34" t="s">
        <v>2012</v>
      </c>
      <c r="D333" s="34" t="s">
        <v>2383</v>
      </c>
      <c r="E333" s="34" t="s">
        <v>1840</v>
      </c>
      <c r="F333" s="34" t="s">
        <v>2005</v>
      </c>
      <c r="G333" s="34" t="s">
        <v>2004</v>
      </c>
      <c r="H333" s="34">
        <v>119248</v>
      </c>
      <c r="I333" s="34" t="s">
        <v>1840</v>
      </c>
      <c r="J333" s="34">
        <v>3</v>
      </c>
      <c r="K333" s="34">
        <v>0</v>
      </c>
      <c r="L333" s="34">
        <v>1</v>
      </c>
      <c r="O333" s="34" t="s">
        <v>211</v>
      </c>
      <c r="P333" s="34">
        <v>780</v>
      </c>
      <c r="U333" s="34" t="s">
        <v>2003</v>
      </c>
    </row>
    <row r="334" spans="1:21" x14ac:dyDescent="0.35">
      <c r="A334" s="34" t="s">
        <v>10</v>
      </c>
      <c r="B334" s="34" t="s">
        <v>210</v>
      </c>
      <c r="C334" s="34" t="s">
        <v>2012</v>
      </c>
      <c r="E334" s="34" t="s">
        <v>2382</v>
      </c>
      <c r="F334" s="34" t="s">
        <v>2005</v>
      </c>
      <c r="G334" s="34" t="s">
        <v>2004</v>
      </c>
      <c r="I334" s="34" t="s">
        <v>2382</v>
      </c>
      <c r="J334" s="34">
        <v>3</v>
      </c>
      <c r="K334" s="34">
        <v>0</v>
      </c>
      <c r="L334" s="34">
        <v>1</v>
      </c>
      <c r="O334" s="34" t="s">
        <v>211</v>
      </c>
      <c r="P334" s="34">
        <v>781</v>
      </c>
      <c r="U334" s="34" t="s">
        <v>2003</v>
      </c>
    </row>
    <row r="335" spans="1:21" x14ac:dyDescent="0.35">
      <c r="A335" s="34" t="s">
        <v>10</v>
      </c>
      <c r="B335" s="34" t="s">
        <v>212</v>
      </c>
      <c r="C335" s="34" t="s">
        <v>2012</v>
      </c>
      <c r="D335" s="34" t="s">
        <v>2381</v>
      </c>
      <c r="E335" s="34" t="s">
        <v>508</v>
      </c>
      <c r="F335" s="34" t="s">
        <v>2005</v>
      </c>
      <c r="G335" s="34" t="s">
        <v>2004</v>
      </c>
      <c r="H335" s="34">
        <v>119247</v>
      </c>
      <c r="I335" s="34" t="s">
        <v>508</v>
      </c>
      <c r="J335" s="34">
        <v>3</v>
      </c>
      <c r="K335" s="34">
        <v>0</v>
      </c>
      <c r="L335" s="34">
        <v>1</v>
      </c>
      <c r="O335" s="34" t="s">
        <v>211</v>
      </c>
      <c r="P335" s="34">
        <v>779</v>
      </c>
      <c r="U335" s="34" t="s">
        <v>2003</v>
      </c>
    </row>
    <row r="336" spans="1:21" x14ac:dyDescent="0.35">
      <c r="A336" s="34" t="s">
        <v>10</v>
      </c>
      <c r="B336" s="34" t="s">
        <v>224</v>
      </c>
      <c r="C336" s="34" t="s">
        <v>2337</v>
      </c>
      <c r="D336" s="34" t="s">
        <v>2380</v>
      </c>
      <c r="E336" s="34" t="s">
        <v>2379</v>
      </c>
      <c r="F336" s="34" t="s">
        <v>2005</v>
      </c>
      <c r="G336" s="34" t="s">
        <v>2004</v>
      </c>
      <c r="H336" s="34">
        <v>105873</v>
      </c>
      <c r="I336" s="34" t="s">
        <v>2378</v>
      </c>
      <c r="J336" s="34">
        <v>3</v>
      </c>
      <c r="K336" s="34">
        <v>0</v>
      </c>
      <c r="L336" s="34">
        <v>1</v>
      </c>
      <c r="O336" s="34" t="s">
        <v>211</v>
      </c>
      <c r="P336" s="34">
        <v>142</v>
      </c>
      <c r="U336" s="34" t="s">
        <v>2003</v>
      </c>
    </row>
    <row r="337" spans="1:22" x14ac:dyDescent="0.35">
      <c r="A337" s="34" t="s">
        <v>10</v>
      </c>
      <c r="B337" s="34" t="s">
        <v>226</v>
      </c>
      <c r="C337" s="34" t="s">
        <v>2337</v>
      </c>
      <c r="D337" s="34" t="s">
        <v>2377</v>
      </c>
      <c r="E337" s="34" t="s">
        <v>2376</v>
      </c>
      <c r="F337" s="34" t="s">
        <v>2005</v>
      </c>
      <c r="G337" s="34" t="s">
        <v>2004</v>
      </c>
      <c r="H337" s="34">
        <v>105874</v>
      </c>
      <c r="I337" s="34" t="s">
        <v>2375</v>
      </c>
      <c r="J337" s="34">
        <v>3</v>
      </c>
      <c r="K337" s="34">
        <v>0</v>
      </c>
      <c r="L337" s="34">
        <v>1</v>
      </c>
      <c r="O337" s="34" t="s">
        <v>211</v>
      </c>
      <c r="P337" s="34">
        <v>141</v>
      </c>
      <c r="U337" s="34" t="s">
        <v>2003</v>
      </c>
    </row>
    <row r="338" spans="1:22" x14ac:dyDescent="0.35">
      <c r="A338" s="34" t="s">
        <v>10</v>
      </c>
      <c r="B338" s="34" t="s">
        <v>214</v>
      </c>
      <c r="C338" s="34" t="s">
        <v>2007</v>
      </c>
      <c r="D338" s="34" t="s">
        <v>2374</v>
      </c>
      <c r="E338" s="34" t="s">
        <v>2373</v>
      </c>
      <c r="F338" s="34" t="s">
        <v>2005</v>
      </c>
      <c r="G338" s="34" t="s">
        <v>2004</v>
      </c>
      <c r="H338" s="34">
        <v>102435</v>
      </c>
      <c r="I338" s="34" t="s">
        <v>1841</v>
      </c>
      <c r="J338" s="34">
        <v>3</v>
      </c>
      <c r="K338" s="34">
        <v>0</v>
      </c>
      <c r="L338" s="34">
        <v>1</v>
      </c>
      <c r="O338" s="34" t="s">
        <v>211</v>
      </c>
      <c r="P338" s="34">
        <v>14</v>
      </c>
      <c r="U338" s="34" t="s">
        <v>2003</v>
      </c>
    </row>
    <row r="339" spans="1:22" x14ac:dyDescent="0.35">
      <c r="A339" s="34" t="s">
        <v>10</v>
      </c>
      <c r="B339" s="34" t="s">
        <v>214</v>
      </c>
      <c r="C339" s="34" t="s">
        <v>2007</v>
      </c>
      <c r="F339" s="34" t="s">
        <v>2005</v>
      </c>
      <c r="I339" s="34" t="s">
        <v>2372</v>
      </c>
      <c r="J339" s="34">
        <v>3</v>
      </c>
      <c r="K339" s="34">
        <v>0</v>
      </c>
      <c r="L339" s="34">
        <v>1</v>
      </c>
      <c r="O339" s="34" t="s">
        <v>211</v>
      </c>
      <c r="P339" s="34">
        <v>381</v>
      </c>
      <c r="U339" s="34" t="s">
        <v>2003</v>
      </c>
    </row>
    <row r="340" spans="1:22" x14ac:dyDescent="0.35">
      <c r="A340" s="34" t="s">
        <v>10</v>
      </c>
      <c r="B340" s="34" t="s">
        <v>215</v>
      </c>
      <c r="C340" s="34" t="s">
        <v>2007</v>
      </c>
      <c r="D340" s="34" t="s">
        <v>2371</v>
      </c>
      <c r="E340" s="34" t="s">
        <v>509</v>
      </c>
      <c r="F340" s="34" t="s">
        <v>2005</v>
      </c>
      <c r="G340" s="34" t="s">
        <v>2004</v>
      </c>
      <c r="H340" s="34">
        <v>102434</v>
      </c>
      <c r="I340" s="34" t="s">
        <v>814</v>
      </c>
      <c r="J340" s="34">
        <v>3</v>
      </c>
      <c r="K340" s="34">
        <v>0</v>
      </c>
      <c r="L340" s="34">
        <v>1</v>
      </c>
      <c r="O340" s="34" t="s">
        <v>211</v>
      </c>
      <c r="P340" s="34">
        <v>13</v>
      </c>
      <c r="U340" s="34" t="s">
        <v>2003</v>
      </c>
    </row>
    <row r="341" spans="1:22" x14ac:dyDescent="0.35">
      <c r="A341" s="34" t="s">
        <v>4</v>
      </c>
      <c r="B341" s="34" t="s">
        <v>210</v>
      </c>
      <c r="C341" s="34" t="s">
        <v>2012</v>
      </c>
      <c r="D341" s="34" t="s">
        <v>2370</v>
      </c>
      <c r="E341" s="34" t="s">
        <v>2369</v>
      </c>
      <c r="F341" s="34" t="s">
        <v>2005</v>
      </c>
      <c r="G341" s="34" t="s">
        <v>2004</v>
      </c>
      <c r="H341" s="34">
        <v>119219</v>
      </c>
      <c r="I341" s="34" t="s">
        <v>2369</v>
      </c>
      <c r="J341" s="34">
        <v>3</v>
      </c>
      <c r="K341" s="34">
        <v>0</v>
      </c>
      <c r="L341" s="34">
        <v>1</v>
      </c>
      <c r="O341" s="34" t="s">
        <v>211</v>
      </c>
      <c r="P341" s="34">
        <v>771</v>
      </c>
      <c r="U341" s="34" t="s">
        <v>2003</v>
      </c>
      <c r="V341" s="34" t="s">
        <v>1318</v>
      </c>
    </row>
    <row r="342" spans="1:22" x14ac:dyDescent="0.35">
      <c r="A342" s="34" t="s">
        <v>4</v>
      </c>
      <c r="B342" s="34" t="s">
        <v>210</v>
      </c>
      <c r="C342" s="34" t="s">
        <v>2012</v>
      </c>
      <c r="E342" s="34" t="s">
        <v>2368</v>
      </c>
      <c r="F342" s="34" t="s">
        <v>2005</v>
      </c>
      <c r="G342" s="34" t="s">
        <v>2004</v>
      </c>
      <c r="I342" s="34" t="s">
        <v>2368</v>
      </c>
      <c r="J342" s="34">
        <v>3</v>
      </c>
      <c r="K342" s="34">
        <v>0</v>
      </c>
      <c r="L342" s="34">
        <v>1</v>
      </c>
      <c r="O342" s="34" t="s">
        <v>211</v>
      </c>
      <c r="P342" s="34">
        <v>772</v>
      </c>
      <c r="U342" s="34" t="s">
        <v>2003</v>
      </c>
    </row>
    <row r="343" spans="1:22" x14ac:dyDescent="0.35">
      <c r="A343" s="34" t="s">
        <v>4</v>
      </c>
      <c r="B343" s="34" t="s">
        <v>212</v>
      </c>
      <c r="C343" s="34" t="s">
        <v>2012</v>
      </c>
      <c r="D343" s="34" t="s">
        <v>2367</v>
      </c>
      <c r="E343" s="34" t="s">
        <v>336</v>
      </c>
      <c r="F343" s="34" t="s">
        <v>2005</v>
      </c>
      <c r="G343" s="34" t="s">
        <v>2004</v>
      </c>
      <c r="H343" s="34">
        <v>119218</v>
      </c>
      <c r="I343" s="34" t="s">
        <v>336</v>
      </c>
      <c r="J343" s="34">
        <v>3</v>
      </c>
      <c r="K343" s="34">
        <v>0</v>
      </c>
      <c r="L343" s="34">
        <v>1</v>
      </c>
      <c r="O343" s="34" t="s">
        <v>211</v>
      </c>
      <c r="P343" s="34">
        <v>770</v>
      </c>
      <c r="U343" s="34" t="s">
        <v>2003</v>
      </c>
      <c r="V343" s="34" t="s">
        <v>1320</v>
      </c>
    </row>
    <row r="344" spans="1:22" x14ac:dyDescent="0.35">
      <c r="A344" s="34" t="s">
        <v>4</v>
      </c>
      <c r="B344" s="34" t="s">
        <v>224</v>
      </c>
      <c r="C344" s="34" t="s">
        <v>2337</v>
      </c>
      <c r="D344" s="34" t="s">
        <v>2366</v>
      </c>
      <c r="E344" s="34" t="s">
        <v>2365</v>
      </c>
      <c r="F344" s="34" t="s">
        <v>2005</v>
      </c>
      <c r="G344" s="34" t="s">
        <v>2004</v>
      </c>
      <c r="H344" s="34">
        <v>105870</v>
      </c>
      <c r="I344" s="34" t="s">
        <v>2364</v>
      </c>
      <c r="J344" s="34">
        <v>3</v>
      </c>
      <c r="K344" s="34">
        <v>0</v>
      </c>
      <c r="L344" s="34">
        <v>1</v>
      </c>
      <c r="O344" s="34" t="s">
        <v>211</v>
      </c>
      <c r="P344" s="34">
        <v>146</v>
      </c>
      <c r="U344" s="34" t="s">
        <v>2003</v>
      </c>
    </row>
    <row r="345" spans="1:22" x14ac:dyDescent="0.35">
      <c r="A345" s="34" t="s">
        <v>4</v>
      </c>
      <c r="B345" s="34" t="s">
        <v>226</v>
      </c>
      <c r="C345" s="34" t="s">
        <v>2337</v>
      </c>
      <c r="D345" s="34" t="s">
        <v>2363</v>
      </c>
      <c r="E345" s="34" t="s">
        <v>2362</v>
      </c>
      <c r="F345" s="34" t="s">
        <v>2005</v>
      </c>
      <c r="G345" s="34" t="s">
        <v>2004</v>
      </c>
      <c r="H345" s="34">
        <v>105869</v>
      </c>
      <c r="I345" s="34" t="s">
        <v>2361</v>
      </c>
      <c r="J345" s="34">
        <v>3</v>
      </c>
      <c r="K345" s="34">
        <v>0</v>
      </c>
      <c r="L345" s="34">
        <v>1</v>
      </c>
      <c r="O345" s="34" t="s">
        <v>211</v>
      </c>
      <c r="P345" s="34">
        <v>145</v>
      </c>
      <c r="U345" s="34" t="s">
        <v>2003</v>
      </c>
    </row>
    <row r="346" spans="1:22" x14ac:dyDescent="0.35">
      <c r="A346" s="34" t="s">
        <v>4</v>
      </c>
      <c r="B346" s="34" t="s">
        <v>214</v>
      </c>
      <c r="C346" s="34" t="s">
        <v>2007</v>
      </c>
      <c r="D346" s="34" t="s">
        <v>2360</v>
      </c>
      <c r="E346" s="34" t="s">
        <v>2359</v>
      </c>
      <c r="F346" s="34" t="s">
        <v>2005</v>
      </c>
      <c r="G346" s="34" t="s">
        <v>2004</v>
      </c>
      <c r="H346" s="34">
        <v>103820</v>
      </c>
      <c r="I346" s="34" t="s">
        <v>2358</v>
      </c>
      <c r="J346" s="34">
        <v>3</v>
      </c>
      <c r="K346" s="34">
        <v>0</v>
      </c>
      <c r="L346" s="34">
        <v>1</v>
      </c>
      <c r="O346" s="34" t="s">
        <v>211</v>
      </c>
      <c r="P346" s="34">
        <v>67</v>
      </c>
      <c r="U346" s="34" t="s">
        <v>2003</v>
      </c>
      <c r="V346" s="34" t="s">
        <v>1321</v>
      </c>
    </row>
    <row r="347" spans="1:22" x14ac:dyDescent="0.35">
      <c r="A347" s="34" t="s">
        <v>5</v>
      </c>
      <c r="B347" s="34" t="s">
        <v>214</v>
      </c>
      <c r="C347" s="34" t="s">
        <v>2007</v>
      </c>
      <c r="F347" s="34" t="s">
        <v>2005</v>
      </c>
      <c r="I347" s="34" t="s">
        <v>2357</v>
      </c>
      <c r="J347" s="34">
        <v>3</v>
      </c>
      <c r="K347" s="34">
        <v>0</v>
      </c>
      <c r="L347" s="34">
        <v>1</v>
      </c>
      <c r="O347" s="34" t="s">
        <v>211</v>
      </c>
      <c r="P347" s="34">
        <v>379</v>
      </c>
      <c r="U347" s="34" t="s">
        <v>2003</v>
      </c>
    </row>
    <row r="348" spans="1:22" x14ac:dyDescent="0.35">
      <c r="A348" s="34" t="s">
        <v>5</v>
      </c>
      <c r="B348" s="34" t="s">
        <v>215</v>
      </c>
      <c r="C348" s="34" t="s">
        <v>2007</v>
      </c>
      <c r="D348" s="34" t="s">
        <v>2356</v>
      </c>
      <c r="E348" s="34" t="s">
        <v>530</v>
      </c>
      <c r="F348" s="34" t="s">
        <v>2005</v>
      </c>
      <c r="G348" s="34" t="s">
        <v>2004</v>
      </c>
      <c r="H348" s="34">
        <v>104481</v>
      </c>
      <c r="I348" s="34" t="s">
        <v>806</v>
      </c>
      <c r="J348" s="34">
        <v>3</v>
      </c>
      <c r="K348" s="34">
        <v>0</v>
      </c>
      <c r="L348" s="34">
        <v>1</v>
      </c>
      <c r="O348" s="34" t="s">
        <v>211</v>
      </c>
      <c r="P348" s="34">
        <v>104</v>
      </c>
      <c r="U348" s="34" t="s">
        <v>2003</v>
      </c>
      <c r="V348" s="34" t="s">
        <v>1329</v>
      </c>
    </row>
    <row r="349" spans="1:22" x14ac:dyDescent="0.35">
      <c r="A349" s="34" t="s">
        <v>4</v>
      </c>
      <c r="B349" s="34" t="s">
        <v>214</v>
      </c>
      <c r="C349" s="34" t="s">
        <v>2007</v>
      </c>
      <c r="F349" s="34" t="s">
        <v>2005</v>
      </c>
      <c r="I349" s="34" t="s">
        <v>2355</v>
      </c>
      <c r="J349" s="34">
        <v>3</v>
      </c>
      <c r="K349" s="34">
        <v>0</v>
      </c>
      <c r="L349" s="34">
        <v>1</v>
      </c>
      <c r="O349" s="34" t="s">
        <v>211</v>
      </c>
      <c r="P349" s="34">
        <v>398</v>
      </c>
      <c r="U349" s="34" t="s">
        <v>2003</v>
      </c>
    </row>
    <row r="350" spans="1:22" x14ac:dyDescent="0.35">
      <c r="A350" s="34" t="s">
        <v>4</v>
      </c>
      <c r="B350" s="34" t="s">
        <v>215</v>
      </c>
      <c r="C350" s="34" t="s">
        <v>2007</v>
      </c>
      <c r="D350" s="34" t="s">
        <v>2354</v>
      </c>
      <c r="E350" s="34" t="s">
        <v>337</v>
      </c>
      <c r="F350" s="34" t="s">
        <v>2005</v>
      </c>
      <c r="G350" s="34" t="s">
        <v>2004</v>
      </c>
      <c r="H350" s="34">
        <v>103819</v>
      </c>
      <c r="I350" s="34" t="s">
        <v>2353</v>
      </c>
      <c r="J350" s="34">
        <v>3</v>
      </c>
      <c r="K350" s="34">
        <v>0</v>
      </c>
      <c r="L350" s="34">
        <v>1</v>
      </c>
      <c r="O350" s="34" t="s">
        <v>211</v>
      </c>
      <c r="P350" s="34">
        <v>66</v>
      </c>
      <c r="U350" s="34" t="s">
        <v>2003</v>
      </c>
      <c r="V350" s="34" t="s">
        <v>1323</v>
      </c>
    </row>
    <row r="351" spans="1:22" x14ac:dyDescent="0.35">
      <c r="A351" s="34" t="s">
        <v>5</v>
      </c>
      <c r="B351" s="34" t="s">
        <v>210</v>
      </c>
      <c r="C351" s="34" t="s">
        <v>2012</v>
      </c>
      <c r="D351" s="34" t="s">
        <v>2352</v>
      </c>
      <c r="E351" s="34" t="s">
        <v>1836</v>
      </c>
      <c r="F351" s="34" t="s">
        <v>2005</v>
      </c>
      <c r="G351" s="34" t="s">
        <v>2004</v>
      </c>
      <c r="H351" s="34">
        <v>119070</v>
      </c>
      <c r="I351" s="34" t="s">
        <v>1836</v>
      </c>
      <c r="J351" s="34">
        <v>3</v>
      </c>
      <c r="K351" s="34">
        <v>0</v>
      </c>
      <c r="L351" s="34">
        <v>1</v>
      </c>
      <c r="O351" s="34" t="s">
        <v>211</v>
      </c>
      <c r="P351" s="34">
        <v>783</v>
      </c>
      <c r="U351" s="34" t="s">
        <v>2003</v>
      </c>
      <c r="V351" s="34" t="s">
        <v>1324</v>
      </c>
    </row>
    <row r="352" spans="1:22" x14ac:dyDescent="0.35">
      <c r="A352" s="34" t="s">
        <v>5</v>
      </c>
      <c r="B352" s="34" t="s">
        <v>210</v>
      </c>
      <c r="C352" s="34" t="s">
        <v>2012</v>
      </c>
      <c r="E352" s="34" t="s">
        <v>2351</v>
      </c>
      <c r="F352" s="34" t="s">
        <v>2005</v>
      </c>
      <c r="G352" s="34" t="s">
        <v>2004</v>
      </c>
      <c r="I352" s="34" t="s">
        <v>2351</v>
      </c>
      <c r="J352" s="34">
        <v>3</v>
      </c>
      <c r="K352" s="34">
        <v>0</v>
      </c>
      <c r="L352" s="34">
        <v>1</v>
      </c>
      <c r="O352" s="34" t="s">
        <v>211</v>
      </c>
      <c r="P352" s="34">
        <v>784</v>
      </c>
      <c r="U352" s="34" t="s">
        <v>2003</v>
      </c>
    </row>
    <row r="353" spans="1:22" x14ac:dyDescent="0.35">
      <c r="A353" s="34" t="s">
        <v>5</v>
      </c>
      <c r="B353" s="34" t="s">
        <v>212</v>
      </c>
      <c r="C353" s="34" t="s">
        <v>2012</v>
      </c>
      <c r="D353" s="34" t="s">
        <v>2350</v>
      </c>
      <c r="E353" s="34" t="s">
        <v>529</v>
      </c>
      <c r="F353" s="34" t="s">
        <v>2005</v>
      </c>
      <c r="G353" s="34" t="s">
        <v>2004</v>
      </c>
      <c r="H353" s="34">
        <v>119071</v>
      </c>
      <c r="I353" s="34" t="s">
        <v>529</v>
      </c>
      <c r="J353" s="34">
        <v>3</v>
      </c>
      <c r="K353" s="34">
        <v>0</v>
      </c>
      <c r="L353" s="34">
        <v>1</v>
      </c>
      <c r="O353" s="34" t="s">
        <v>211</v>
      </c>
      <c r="P353" s="34">
        <v>782</v>
      </c>
      <c r="U353" s="34" t="s">
        <v>2003</v>
      </c>
      <c r="V353" s="34" t="s">
        <v>1326</v>
      </c>
    </row>
    <row r="354" spans="1:22" x14ac:dyDescent="0.35">
      <c r="A354" s="34" t="s">
        <v>5</v>
      </c>
      <c r="B354" s="34" t="s">
        <v>226</v>
      </c>
      <c r="C354" s="34" t="s">
        <v>2337</v>
      </c>
      <c r="D354" s="34" t="s">
        <v>2349</v>
      </c>
      <c r="E354" s="34" t="s">
        <v>2348</v>
      </c>
      <c r="F354" s="34" t="s">
        <v>2005</v>
      </c>
      <c r="G354" s="34" t="s">
        <v>2004</v>
      </c>
      <c r="H354" s="34">
        <v>104479</v>
      </c>
      <c r="I354" s="34" t="s">
        <v>2347</v>
      </c>
      <c r="J354" s="34">
        <v>3</v>
      </c>
      <c r="K354" s="34">
        <v>0</v>
      </c>
      <c r="L354" s="34">
        <v>1</v>
      </c>
      <c r="O354" s="34" t="s">
        <v>211</v>
      </c>
      <c r="P354" s="34">
        <v>106</v>
      </c>
      <c r="U354" s="34" t="s">
        <v>2003</v>
      </c>
    </row>
    <row r="355" spans="1:22" x14ac:dyDescent="0.35">
      <c r="A355" s="34" t="s">
        <v>5</v>
      </c>
      <c r="B355" s="34" t="s">
        <v>214</v>
      </c>
      <c r="C355" s="34" t="s">
        <v>2007</v>
      </c>
      <c r="D355" s="34" t="s">
        <v>2346</v>
      </c>
      <c r="E355" s="34" t="s">
        <v>2345</v>
      </c>
      <c r="F355" s="34" t="s">
        <v>2005</v>
      </c>
      <c r="G355" s="34" t="s">
        <v>2004</v>
      </c>
      <c r="H355" s="34">
        <v>104482</v>
      </c>
      <c r="I355" s="34" t="s">
        <v>1837</v>
      </c>
      <c r="J355" s="34">
        <v>3</v>
      </c>
      <c r="K355" s="34">
        <v>0</v>
      </c>
      <c r="L355" s="34">
        <v>1</v>
      </c>
      <c r="O355" s="34" t="s">
        <v>211</v>
      </c>
      <c r="P355" s="34">
        <v>105</v>
      </c>
      <c r="U355" s="34" t="s">
        <v>2003</v>
      </c>
      <c r="V355" s="34" t="s">
        <v>1327</v>
      </c>
    </row>
    <row r="356" spans="1:22" x14ac:dyDescent="0.35">
      <c r="A356" s="34" t="s">
        <v>17</v>
      </c>
      <c r="B356" s="34" t="s">
        <v>210</v>
      </c>
      <c r="C356" s="34" t="s">
        <v>2012</v>
      </c>
      <c r="D356" s="34" t="s">
        <v>2344</v>
      </c>
      <c r="E356" s="34" t="s">
        <v>2343</v>
      </c>
      <c r="F356" s="34" t="s">
        <v>2005</v>
      </c>
      <c r="G356" s="34" t="s">
        <v>2018</v>
      </c>
      <c r="H356" s="34">
        <v>119123</v>
      </c>
      <c r="I356" s="34" t="s">
        <v>2343</v>
      </c>
      <c r="J356" s="34">
        <v>4</v>
      </c>
      <c r="K356" s="34">
        <v>0</v>
      </c>
      <c r="L356" s="34">
        <v>0</v>
      </c>
      <c r="M356" s="34">
        <v>1000.8958</v>
      </c>
      <c r="N356" s="34" t="s">
        <v>2020</v>
      </c>
      <c r="O356" s="34" t="s">
        <v>211</v>
      </c>
      <c r="P356" s="34">
        <v>799</v>
      </c>
      <c r="U356" s="34" t="s">
        <v>2016</v>
      </c>
    </row>
    <row r="357" spans="1:22" x14ac:dyDescent="0.35">
      <c r="A357" s="34" t="s">
        <v>17</v>
      </c>
      <c r="B357" s="34" t="s">
        <v>212</v>
      </c>
      <c r="C357" s="34" t="s">
        <v>2012</v>
      </c>
      <c r="D357" s="34" t="s">
        <v>2342</v>
      </c>
      <c r="E357" s="34" t="s">
        <v>512</v>
      </c>
      <c r="F357" s="34" t="s">
        <v>2005</v>
      </c>
      <c r="G357" s="34" t="s">
        <v>2018</v>
      </c>
      <c r="H357" s="34">
        <v>119125</v>
      </c>
      <c r="I357" s="34" t="s">
        <v>512</v>
      </c>
      <c r="J357" s="34">
        <v>4</v>
      </c>
      <c r="K357" s="34">
        <v>0</v>
      </c>
      <c r="L357" s="34">
        <v>0</v>
      </c>
      <c r="O357" s="34" t="s">
        <v>211</v>
      </c>
      <c r="P357" s="34">
        <v>798</v>
      </c>
      <c r="U357" s="34" t="s">
        <v>2016</v>
      </c>
    </row>
    <row r="358" spans="1:22" x14ac:dyDescent="0.35">
      <c r="A358" s="34" t="s">
        <v>17</v>
      </c>
      <c r="B358" s="34" t="s">
        <v>225</v>
      </c>
      <c r="C358" s="34" t="s">
        <v>2337</v>
      </c>
      <c r="D358" s="34" t="s">
        <v>2341</v>
      </c>
      <c r="E358" s="34" t="s">
        <v>2340</v>
      </c>
      <c r="F358" s="34" t="s">
        <v>2005</v>
      </c>
      <c r="G358" s="34" t="s">
        <v>2335</v>
      </c>
      <c r="H358" s="34">
        <v>103349</v>
      </c>
      <c r="I358" s="34" t="s">
        <v>2340</v>
      </c>
      <c r="J358" s="34">
        <v>4</v>
      </c>
      <c r="K358" s="34">
        <v>0</v>
      </c>
      <c r="L358" s="34">
        <v>0</v>
      </c>
      <c r="M358" s="34">
        <v>1000.9329</v>
      </c>
      <c r="N358" s="34" t="s">
        <v>2030</v>
      </c>
      <c r="O358" s="34" t="s">
        <v>211</v>
      </c>
      <c r="P358" s="34">
        <v>54</v>
      </c>
      <c r="U358" s="34" t="s">
        <v>2016</v>
      </c>
    </row>
    <row r="359" spans="1:22" x14ac:dyDescent="0.35">
      <c r="A359" s="34" t="s">
        <v>17</v>
      </c>
      <c r="B359" s="34" t="s">
        <v>224</v>
      </c>
      <c r="C359" s="34" t="s">
        <v>2337</v>
      </c>
      <c r="D359" s="34" t="s">
        <v>2339</v>
      </c>
      <c r="E359" s="34" t="s">
        <v>2338</v>
      </c>
      <c r="F359" s="34" t="s">
        <v>2005</v>
      </c>
      <c r="G359" s="34" t="s">
        <v>2335</v>
      </c>
      <c r="H359" s="34">
        <v>103348</v>
      </c>
      <c r="I359" s="34" t="s">
        <v>2338</v>
      </c>
      <c r="J359" s="34">
        <v>4</v>
      </c>
      <c r="K359" s="34">
        <v>0</v>
      </c>
      <c r="L359" s="34">
        <v>0</v>
      </c>
      <c r="M359" s="34">
        <v>1000.8958</v>
      </c>
      <c r="N359" s="34" t="s">
        <v>2020</v>
      </c>
      <c r="O359" s="34" t="s">
        <v>211</v>
      </c>
      <c r="P359" s="34">
        <v>53</v>
      </c>
      <c r="U359" s="34" t="s">
        <v>2016</v>
      </c>
    </row>
    <row r="360" spans="1:22" x14ac:dyDescent="0.35">
      <c r="A360" s="34" t="s">
        <v>17</v>
      </c>
      <c r="B360" s="34" t="s">
        <v>226</v>
      </c>
      <c r="C360" s="34" t="s">
        <v>2337</v>
      </c>
      <c r="D360" s="34" t="s">
        <v>2336</v>
      </c>
      <c r="E360" s="34" t="s">
        <v>516</v>
      </c>
      <c r="F360" s="34" t="s">
        <v>2005</v>
      </c>
      <c r="G360" s="34" t="s">
        <v>2335</v>
      </c>
      <c r="H360" s="34">
        <v>103347</v>
      </c>
      <c r="I360" s="34" t="s">
        <v>516</v>
      </c>
      <c r="J360" s="34">
        <v>4</v>
      </c>
      <c r="K360" s="34">
        <v>0</v>
      </c>
      <c r="L360" s="34">
        <v>0</v>
      </c>
      <c r="O360" s="34" t="s">
        <v>211</v>
      </c>
      <c r="P360" s="34">
        <v>52</v>
      </c>
      <c r="U360" s="34" t="s">
        <v>2016</v>
      </c>
    </row>
    <row r="361" spans="1:22" x14ac:dyDescent="0.35">
      <c r="A361" s="34" t="s">
        <v>17</v>
      </c>
      <c r="B361" s="34" t="s">
        <v>219</v>
      </c>
      <c r="C361" s="34" t="s">
        <v>2007</v>
      </c>
      <c r="D361" s="34" t="s">
        <v>2334</v>
      </c>
      <c r="E361" s="34" t="s">
        <v>2333</v>
      </c>
      <c r="F361" s="34" t="s">
        <v>2005</v>
      </c>
      <c r="G361" s="34" t="s">
        <v>2018</v>
      </c>
      <c r="H361" s="34">
        <v>100943</v>
      </c>
      <c r="I361" s="34" t="s">
        <v>2333</v>
      </c>
      <c r="J361" s="34">
        <v>4</v>
      </c>
      <c r="K361" s="34">
        <v>0</v>
      </c>
      <c r="L361" s="34">
        <v>0</v>
      </c>
      <c r="M361" s="34">
        <v>10.01</v>
      </c>
      <c r="N361" s="34" t="s">
        <v>2020</v>
      </c>
      <c r="O361" s="34" t="s">
        <v>211</v>
      </c>
      <c r="P361" s="34">
        <v>51</v>
      </c>
      <c r="U361" s="34" t="s">
        <v>2016</v>
      </c>
    </row>
    <row r="362" spans="1:22" x14ac:dyDescent="0.35">
      <c r="A362" s="34" t="s">
        <v>17</v>
      </c>
      <c r="B362" s="34" t="s">
        <v>214</v>
      </c>
      <c r="C362" s="34" t="s">
        <v>2007</v>
      </c>
      <c r="D362" s="34" t="s">
        <v>2332</v>
      </c>
      <c r="E362" s="34" t="s">
        <v>2331</v>
      </c>
      <c r="F362" s="34" t="s">
        <v>2005</v>
      </c>
      <c r="G362" s="34" t="s">
        <v>2018</v>
      </c>
      <c r="H362" s="34">
        <v>100941</v>
      </c>
      <c r="I362" s="34" t="s">
        <v>2331</v>
      </c>
      <c r="J362" s="34">
        <v>4</v>
      </c>
      <c r="K362" s="34">
        <v>0</v>
      </c>
      <c r="L362" s="34">
        <v>0</v>
      </c>
      <c r="M362" s="34">
        <v>12.410399999999999</v>
      </c>
      <c r="N362" s="34" t="s">
        <v>2020</v>
      </c>
      <c r="O362" s="34" t="s">
        <v>211</v>
      </c>
      <c r="P362" s="34">
        <v>50</v>
      </c>
      <c r="U362" s="34" t="s">
        <v>2016</v>
      </c>
    </row>
    <row r="363" spans="1:22" x14ac:dyDescent="0.35">
      <c r="A363" s="34" t="s">
        <v>17</v>
      </c>
      <c r="B363" s="34" t="s">
        <v>218</v>
      </c>
      <c r="C363" s="34" t="s">
        <v>2012</v>
      </c>
      <c r="D363" s="34" t="s">
        <v>2330</v>
      </c>
      <c r="E363" s="34" t="s">
        <v>2329</v>
      </c>
      <c r="F363" s="34" t="s">
        <v>2005</v>
      </c>
      <c r="G363" s="34" t="s">
        <v>2018</v>
      </c>
      <c r="H363" s="34">
        <v>119124</v>
      </c>
      <c r="I363" s="34" t="s">
        <v>2329</v>
      </c>
      <c r="J363" s="34">
        <v>4</v>
      </c>
      <c r="K363" s="34">
        <v>0</v>
      </c>
      <c r="L363" s="34">
        <v>0</v>
      </c>
      <c r="M363" s="34">
        <v>1000.9329</v>
      </c>
      <c r="N363" s="34" t="s">
        <v>2030</v>
      </c>
      <c r="O363" s="34" t="s">
        <v>211</v>
      </c>
      <c r="P363" s="34">
        <v>800</v>
      </c>
      <c r="U363" s="34" t="s">
        <v>2016</v>
      </c>
    </row>
    <row r="364" spans="1:22" x14ac:dyDescent="0.35">
      <c r="A364" s="34" t="s">
        <v>17</v>
      </c>
      <c r="B364" s="34" t="s">
        <v>215</v>
      </c>
      <c r="C364" s="34" t="s">
        <v>2007</v>
      </c>
      <c r="D364" s="34" t="s">
        <v>2328</v>
      </c>
      <c r="E364" s="34" t="s">
        <v>2327</v>
      </c>
      <c r="F364" s="34" t="s">
        <v>2005</v>
      </c>
      <c r="G364" s="34" t="s">
        <v>2018</v>
      </c>
      <c r="H364" s="34">
        <v>100940</v>
      </c>
      <c r="I364" s="34" t="s">
        <v>2326</v>
      </c>
      <c r="J364" s="34">
        <v>4</v>
      </c>
      <c r="K364" s="34">
        <v>0</v>
      </c>
      <c r="L364" s="34">
        <v>0</v>
      </c>
      <c r="O364" s="34" t="s">
        <v>211</v>
      </c>
      <c r="P364" s="34">
        <v>40</v>
      </c>
      <c r="U364" s="34" t="s">
        <v>2016</v>
      </c>
    </row>
    <row r="365" spans="1:22" x14ac:dyDescent="0.35">
      <c r="A365" s="34" t="s">
        <v>18</v>
      </c>
      <c r="B365" s="34" t="s">
        <v>210</v>
      </c>
      <c r="C365" s="34" t="s">
        <v>2012</v>
      </c>
      <c r="D365" s="34" t="s">
        <v>2325</v>
      </c>
      <c r="E365" s="34" t="s">
        <v>1878</v>
      </c>
      <c r="F365" s="34" t="s">
        <v>2005</v>
      </c>
      <c r="G365" s="34" t="s">
        <v>2324</v>
      </c>
      <c r="H365" s="34">
        <v>119278</v>
      </c>
      <c r="I365" s="34" t="s">
        <v>1878</v>
      </c>
      <c r="J365" s="34">
        <v>4</v>
      </c>
      <c r="K365" s="34">
        <v>0</v>
      </c>
      <c r="L365" s="34">
        <v>0</v>
      </c>
      <c r="O365" s="34" t="s">
        <v>211</v>
      </c>
      <c r="P365" s="34">
        <v>759</v>
      </c>
      <c r="U365" s="34" t="s">
        <v>2323</v>
      </c>
    </row>
    <row r="366" spans="1:22" x14ac:dyDescent="0.35">
      <c r="A366" s="34" t="s">
        <v>157</v>
      </c>
      <c r="B366" s="34" t="s">
        <v>210</v>
      </c>
      <c r="C366" s="34" t="s">
        <v>2012</v>
      </c>
      <c r="D366" s="34" t="s">
        <v>2322</v>
      </c>
      <c r="E366" s="34" t="s">
        <v>2321</v>
      </c>
      <c r="F366" s="34" t="s">
        <v>2098</v>
      </c>
      <c r="G366" s="34" t="s">
        <v>2018</v>
      </c>
      <c r="H366" s="34">
        <v>143697</v>
      </c>
      <c r="I366" s="34" t="s">
        <v>2321</v>
      </c>
      <c r="J366" s="34">
        <v>4</v>
      </c>
      <c r="K366" s="34">
        <v>0</v>
      </c>
      <c r="L366" s="34">
        <v>0</v>
      </c>
      <c r="N366" s="34" t="s">
        <v>2096</v>
      </c>
      <c r="O366" s="34" t="s">
        <v>211</v>
      </c>
      <c r="P366" s="34">
        <v>1858</v>
      </c>
      <c r="V366" s="34" t="s">
        <v>1695</v>
      </c>
    </row>
    <row r="367" spans="1:22" x14ac:dyDescent="0.35">
      <c r="A367" s="34" t="s">
        <v>157</v>
      </c>
      <c r="B367" s="34" t="s">
        <v>212</v>
      </c>
      <c r="C367" s="34" t="s">
        <v>2012</v>
      </c>
      <c r="D367" s="34" t="s">
        <v>2320</v>
      </c>
      <c r="E367" s="34" t="s">
        <v>432</v>
      </c>
      <c r="F367" s="34" t="s">
        <v>2098</v>
      </c>
      <c r="G367" s="34" t="s">
        <v>2018</v>
      </c>
      <c r="H367" s="34">
        <v>143696</v>
      </c>
      <c r="I367" s="34" t="s">
        <v>432</v>
      </c>
      <c r="J367" s="34">
        <v>4</v>
      </c>
      <c r="K367" s="34">
        <v>0</v>
      </c>
      <c r="L367" s="34">
        <v>0</v>
      </c>
      <c r="N367" s="34" t="s">
        <v>2096</v>
      </c>
      <c r="O367" s="34" t="s">
        <v>211</v>
      </c>
      <c r="P367" s="34">
        <v>1857</v>
      </c>
      <c r="V367" s="34" t="s">
        <v>1696</v>
      </c>
    </row>
    <row r="368" spans="1:22" x14ac:dyDescent="0.35">
      <c r="A368" s="34" t="s">
        <v>157</v>
      </c>
      <c r="B368" s="34" t="s">
        <v>220</v>
      </c>
      <c r="C368" s="34" t="s">
        <v>2012</v>
      </c>
      <c r="D368" s="34" t="s">
        <v>2319</v>
      </c>
      <c r="E368" s="34" t="s">
        <v>2318</v>
      </c>
      <c r="F368" s="34" t="s">
        <v>2098</v>
      </c>
      <c r="G368" s="34" t="s">
        <v>2018</v>
      </c>
      <c r="H368" s="34">
        <v>143699</v>
      </c>
      <c r="I368" s="34" t="s">
        <v>2318</v>
      </c>
      <c r="J368" s="34">
        <v>4</v>
      </c>
      <c r="K368" s="34">
        <v>0</v>
      </c>
      <c r="L368" s="34">
        <v>0</v>
      </c>
      <c r="N368" s="34" t="s">
        <v>2096</v>
      </c>
      <c r="O368" s="34" t="s">
        <v>211</v>
      </c>
      <c r="P368" s="34">
        <v>1859</v>
      </c>
      <c r="V368" s="34" t="s">
        <v>2317</v>
      </c>
    </row>
    <row r="369" spans="1:22" x14ac:dyDescent="0.35">
      <c r="A369" s="34" t="s">
        <v>157</v>
      </c>
      <c r="B369" s="34" t="s">
        <v>214</v>
      </c>
      <c r="C369" s="34" t="s">
        <v>2007</v>
      </c>
      <c r="D369" s="34" t="s">
        <v>2316</v>
      </c>
      <c r="E369" s="34" t="s">
        <v>2315</v>
      </c>
      <c r="F369" s="34" t="s">
        <v>2098</v>
      </c>
      <c r="G369" s="34" t="s">
        <v>2018</v>
      </c>
      <c r="H369" s="34">
        <v>143698</v>
      </c>
      <c r="I369" s="34" t="s">
        <v>2315</v>
      </c>
      <c r="J369" s="34">
        <v>4</v>
      </c>
      <c r="K369" s="34">
        <v>0</v>
      </c>
      <c r="L369" s="34">
        <v>0</v>
      </c>
      <c r="N369" s="34" t="s">
        <v>2096</v>
      </c>
      <c r="O369" s="34" t="s">
        <v>211</v>
      </c>
      <c r="P369" s="34">
        <v>1855</v>
      </c>
      <c r="V369" s="34" t="s">
        <v>1697</v>
      </c>
    </row>
    <row r="370" spans="1:22" x14ac:dyDescent="0.35">
      <c r="A370" s="34" t="s">
        <v>157</v>
      </c>
      <c r="B370" s="34" t="s">
        <v>215</v>
      </c>
      <c r="C370" s="34" t="s">
        <v>2007</v>
      </c>
      <c r="D370" s="34" t="s">
        <v>2314</v>
      </c>
      <c r="E370" s="34" t="s">
        <v>434</v>
      </c>
      <c r="F370" s="34" t="s">
        <v>2098</v>
      </c>
      <c r="G370" s="34" t="s">
        <v>2018</v>
      </c>
      <c r="H370" s="34">
        <v>143700</v>
      </c>
      <c r="I370" s="34" t="s">
        <v>434</v>
      </c>
      <c r="J370" s="34">
        <v>4</v>
      </c>
      <c r="K370" s="34">
        <v>0</v>
      </c>
      <c r="L370" s="34">
        <v>0</v>
      </c>
      <c r="N370" s="34" t="s">
        <v>2096</v>
      </c>
      <c r="O370" s="34" t="s">
        <v>211</v>
      </c>
      <c r="P370" s="34">
        <v>1854</v>
      </c>
      <c r="V370" s="34" t="s">
        <v>1698</v>
      </c>
    </row>
    <row r="371" spans="1:22" x14ac:dyDescent="0.35">
      <c r="A371" s="34" t="s">
        <v>157</v>
      </c>
      <c r="B371" s="34" t="s">
        <v>221</v>
      </c>
      <c r="C371" s="34" t="s">
        <v>2007</v>
      </c>
      <c r="D371" s="34" t="s">
        <v>2313</v>
      </c>
      <c r="E371" s="34" t="s">
        <v>2312</v>
      </c>
      <c r="F371" s="34" t="s">
        <v>2098</v>
      </c>
      <c r="G371" s="34" t="s">
        <v>2018</v>
      </c>
      <c r="H371" s="34">
        <v>143695</v>
      </c>
      <c r="I371" s="34" t="s">
        <v>2312</v>
      </c>
      <c r="J371" s="34">
        <v>4</v>
      </c>
      <c r="K371" s="34">
        <v>0</v>
      </c>
      <c r="L371" s="34">
        <v>0</v>
      </c>
      <c r="N371" s="34" t="s">
        <v>2096</v>
      </c>
      <c r="O371" s="34" t="s">
        <v>211</v>
      </c>
      <c r="P371" s="34">
        <v>1856</v>
      </c>
      <c r="V371" s="34" t="s">
        <v>2311</v>
      </c>
    </row>
    <row r="372" spans="1:22" x14ac:dyDescent="0.35">
      <c r="A372" s="34" t="s">
        <v>158</v>
      </c>
      <c r="B372" s="34" t="s">
        <v>210</v>
      </c>
      <c r="C372" s="34" t="s">
        <v>2012</v>
      </c>
      <c r="D372" s="34" t="s">
        <v>2310</v>
      </c>
      <c r="E372" s="34" t="s">
        <v>2309</v>
      </c>
      <c r="F372" s="34" t="s">
        <v>2098</v>
      </c>
      <c r="G372" s="34" t="s">
        <v>2018</v>
      </c>
      <c r="H372" s="34">
        <v>143856</v>
      </c>
      <c r="I372" s="34" t="s">
        <v>2309</v>
      </c>
      <c r="J372" s="34">
        <v>4</v>
      </c>
      <c r="K372" s="34">
        <v>0</v>
      </c>
      <c r="L372" s="34">
        <v>0</v>
      </c>
      <c r="N372" s="34" t="s">
        <v>2096</v>
      </c>
      <c r="O372" s="34" t="s">
        <v>211</v>
      </c>
      <c r="P372" s="34">
        <v>1864</v>
      </c>
      <c r="V372" s="34" t="s">
        <v>2308</v>
      </c>
    </row>
    <row r="373" spans="1:22" x14ac:dyDescent="0.35">
      <c r="A373" s="34" t="s">
        <v>158</v>
      </c>
      <c r="B373" s="34" t="s">
        <v>212</v>
      </c>
      <c r="C373" s="34" t="s">
        <v>2012</v>
      </c>
      <c r="D373" s="34" t="s">
        <v>2307</v>
      </c>
      <c r="E373" s="34" t="s">
        <v>435</v>
      </c>
      <c r="F373" s="34" t="s">
        <v>2098</v>
      </c>
      <c r="G373" s="34" t="s">
        <v>2018</v>
      </c>
      <c r="H373" s="34">
        <v>143854</v>
      </c>
      <c r="I373" s="34" t="s">
        <v>435</v>
      </c>
      <c r="J373" s="34">
        <v>4</v>
      </c>
      <c r="K373" s="34">
        <v>0</v>
      </c>
      <c r="L373" s="34">
        <v>0</v>
      </c>
      <c r="N373" s="34" t="s">
        <v>2096</v>
      </c>
      <c r="O373" s="34" t="s">
        <v>211</v>
      </c>
      <c r="P373" s="34">
        <v>1863</v>
      </c>
      <c r="V373" s="34" t="s">
        <v>1699</v>
      </c>
    </row>
    <row r="374" spans="1:22" x14ac:dyDescent="0.35">
      <c r="A374" s="34" t="s">
        <v>158</v>
      </c>
      <c r="B374" s="34" t="s">
        <v>220</v>
      </c>
      <c r="C374" s="34" t="s">
        <v>2012</v>
      </c>
      <c r="D374" s="34" t="s">
        <v>2306</v>
      </c>
      <c r="E374" s="34" t="s">
        <v>2305</v>
      </c>
      <c r="F374" s="34" t="s">
        <v>2098</v>
      </c>
      <c r="G374" s="34" t="s">
        <v>2018</v>
      </c>
      <c r="H374" s="34">
        <v>143855</v>
      </c>
      <c r="I374" s="34" t="s">
        <v>2305</v>
      </c>
      <c r="J374" s="34">
        <v>4</v>
      </c>
      <c r="K374" s="34">
        <v>0</v>
      </c>
      <c r="L374" s="34">
        <v>0</v>
      </c>
      <c r="N374" s="34" t="s">
        <v>2096</v>
      </c>
      <c r="O374" s="34" t="s">
        <v>211</v>
      </c>
      <c r="P374" s="34">
        <v>1865</v>
      </c>
      <c r="V374" s="34" t="s">
        <v>2304</v>
      </c>
    </row>
    <row r="375" spans="1:22" x14ac:dyDescent="0.35">
      <c r="A375" s="34" t="s">
        <v>158</v>
      </c>
      <c r="B375" s="34" t="s">
        <v>214</v>
      </c>
      <c r="C375" s="34" t="s">
        <v>2007</v>
      </c>
      <c r="D375" s="34" t="s">
        <v>2303</v>
      </c>
      <c r="E375" s="34" t="s">
        <v>2302</v>
      </c>
      <c r="F375" s="34" t="s">
        <v>2098</v>
      </c>
      <c r="G375" s="34" t="s">
        <v>2018</v>
      </c>
      <c r="H375" s="34">
        <v>143852</v>
      </c>
      <c r="I375" s="34" t="s">
        <v>2302</v>
      </c>
      <c r="J375" s="34">
        <v>4</v>
      </c>
      <c r="K375" s="34">
        <v>0</v>
      </c>
      <c r="L375" s="34">
        <v>0</v>
      </c>
      <c r="N375" s="34" t="s">
        <v>2096</v>
      </c>
      <c r="O375" s="34" t="s">
        <v>211</v>
      </c>
      <c r="P375" s="34">
        <v>1861</v>
      </c>
      <c r="V375" s="34" t="s">
        <v>1700</v>
      </c>
    </row>
    <row r="376" spans="1:22" x14ac:dyDescent="0.35">
      <c r="A376" s="34" t="s">
        <v>158</v>
      </c>
      <c r="B376" s="34" t="s">
        <v>215</v>
      </c>
      <c r="C376" s="34" t="s">
        <v>2007</v>
      </c>
      <c r="D376" s="34" t="s">
        <v>2301</v>
      </c>
      <c r="E376" s="34" t="s">
        <v>438</v>
      </c>
      <c r="F376" s="34" t="s">
        <v>2098</v>
      </c>
      <c r="G376" s="34" t="s">
        <v>2018</v>
      </c>
      <c r="H376" s="34">
        <v>143851</v>
      </c>
      <c r="I376" s="34" t="s">
        <v>438</v>
      </c>
      <c r="J376" s="34">
        <v>4</v>
      </c>
      <c r="K376" s="34">
        <v>0</v>
      </c>
      <c r="L376" s="34">
        <v>0</v>
      </c>
      <c r="N376" s="34" t="s">
        <v>2096</v>
      </c>
      <c r="O376" s="34" t="s">
        <v>211</v>
      </c>
      <c r="P376" s="34">
        <v>1860</v>
      </c>
      <c r="V376" s="34" t="s">
        <v>1702</v>
      </c>
    </row>
    <row r="377" spans="1:22" x14ac:dyDescent="0.35">
      <c r="A377" s="34" t="s">
        <v>158</v>
      </c>
      <c r="B377" s="34" t="s">
        <v>221</v>
      </c>
      <c r="C377" s="34" t="s">
        <v>2007</v>
      </c>
      <c r="D377" s="34" t="s">
        <v>2300</v>
      </c>
      <c r="E377" s="34" t="s">
        <v>2299</v>
      </c>
      <c r="F377" s="34" t="s">
        <v>2098</v>
      </c>
      <c r="G377" s="34" t="s">
        <v>2018</v>
      </c>
      <c r="H377" s="34">
        <v>143853</v>
      </c>
      <c r="I377" s="34" t="s">
        <v>2299</v>
      </c>
      <c r="J377" s="34">
        <v>4</v>
      </c>
      <c r="K377" s="34">
        <v>0</v>
      </c>
      <c r="L377" s="34">
        <v>0</v>
      </c>
      <c r="N377" s="34" t="s">
        <v>2096</v>
      </c>
      <c r="O377" s="34" t="s">
        <v>211</v>
      </c>
      <c r="P377" s="34">
        <v>1862</v>
      </c>
      <c r="V377" s="34" t="s">
        <v>1701</v>
      </c>
    </row>
    <row r="378" spans="1:22" x14ac:dyDescent="0.35">
      <c r="A378" s="34" t="s">
        <v>159</v>
      </c>
      <c r="B378" s="34" t="s">
        <v>210</v>
      </c>
      <c r="C378" s="34" t="s">
        <v>2012</v>
      </c>
      <c r="D378" s="34" t="s">
        <v>2298</v>
      </c>
      <c r="E378" s="34" t="s">
        <v>2297</v>
      </c>
      <c r="F378" s="34" t="s">
        <v>2098</v>
      </c>
      <c r="G378" s="34" t="s">
        <v>2018</v>
      </c>
      <c r="H378" s="34">
        <v>143941</v>
      </c>
      <c r="I378" s="34" t="s">
        <v>2297</v>
      </c>
      <c r="J378" s="34">
        <v>4</v>
      </c>
      <c r="K378" s="34">
        <v>0</v>
      </c>
      <c r="L378" s="34">
        <v>0</v>
      </c>
      <c r="N378" s="34" t="s">
        <v>2096</v>
      </c>
      <c r="O378" s="34" t="s">
        <v>211</v>
      </c>
      <c r="P378" s="34">
        <v>1876</v>
      </c>
      <c r="V378" s="34" t="s">
        <v>2296</v>
      </c>
    </row>
    <row r="379" spans="1:22" x14ac:dyDescent="0.35">
      <c r="A379" s="34" t="s">
        <v>159</v>
      </c>
      <c r="B379" s="34" t="s">
        <v>212</v>
      </c>
      <c r="C379" s="34" t="s">
        <v>2012</v>
      </c>
      <c r="D379" s="34" t="s">
        <v>2295</v>
      </c>
      <c r="E379" s="34" t="s">
        <v>439</v>
      </c>
      <c r="F379" s="34" t="s">
        <v>2098</v>
      </c>
      <c r="G379" s="34" t="s">
        <v>2018</v>
      </c>
      <c r="H379" s="34">
        <v>143940</v>
      </c>
      <c r="I379" s="34" t="s">
        <v>439</v>
      </c>
      <c r="J379" s="34">
        <v>4</v>
      </c>
      <c r="K379" s="34">
        <v>0</v>
      </c>
      <c r="L379" s="34">
        <v>0</v>
      </c>
      <c r="N379" s="34" t="s">
        <v>2096</v>
      </c>
      <c r="O379" s="34" t="s">
        <v>211</v>
      </c>
      <c r="P379" s="34">
        <v>1875</v>
      </c>
      <c r="V379" s="34" t="s">
        <v>1703</v>
      </c>
    </row>
    <row r="380" spans="1:22" x14ac:dyDescent="0.35">
      <c r="A380" s="34" t="s">
        <v>159</v>
      </c>
      <c r="B380" s="34" t="s">
        <v>220</v>
      </c>
      <c r="C380" s="34" t="s">
        <v>2012</v>
      </c>
      <c r="D380" s="34" t="s">
        <v>2294</v>
      </c>
      <c r="E380" s="34" t="s">
        <v>2293</v>
      </c>
      <c r="F380" s="34" t="s">
        <v>2098</v>
      </c>
      <c r="G380" s="34" t="s">
        <v>2018</v>
      </c>
      <c r="H380" s="34">
        <v>143942</v>
      </c>
      <c r="I380" s="34" t="s">
        <v>2293</v>
      </c>
      <c r="J380" s="34">
        <v>4</v>
      </c>
      <c r="K380" s="34">
        <v>0</v>
      </c>
      <c r="L380" s="34">
        <v>0</v>
      </c>
      <c r="N380" s="34" t="s">
        <v>2096</v>
      </c>
      <c r="O380" s="34" t="s">
        <v>211</v>
      </c>
      <c r="P380" s="34">
        <v>1877</v>
      </c>
      <c r="V380" s="34" t="s">
        <v>2292</v>
      </c>
    </row>
    <row r="381" spans="1:22" x14ac:dyDescent="0.35">
      <c r="A381" s="34" t="s">
        <v>159</v>
      </c>
      <c r="B381" s="34" t="s">
        <v>214</v>
      </c>
      <c r="C381" s="34" t="s">
        <v>2007</v>
      </c>
      <c r="D381" s="34" t="s">
        <v>2291</v>
      </c>
      <c r="E381" s="34" t="s">
        <v>2290</v>
      </c>
      <c r="F381" s="34" t="s">
        <v>2098</v>
      </c>
      <c r="G381" s="34" t="s">
        <v>2018</v>
      </c>
      <c r="H381" s="34">
        <v>143939</v>
      </c>
      <c r="I381" s="34" t="s">
        <v>2290</v>
      </c>
      <c r="J381" s="34">
        <v>4</v>
      </c>
      <c r="K381" s="34">
        <v>0</v>
      </c>
      <c r="L381" s="34">
        <v>0</v>
      </c>
      <c r="N381" s="34" t="s">
        <v>2096</v>
      </c>
      <c r="O381" s="34" t="s">
        <v>211</v>
      </c>
      <c r="P381" s="34">
        <v>1873</v>
      </c>
      <c r="V381" s="34" t="s">
        <v>1704</v>
      </c>
    </row>
    <row r="382" spans="1:22" x14ac:dyDescent="0.35">
      <c r="A382" s="34" t="s">
        <v>159</v>
      </c>
      <c r="B382" s="34" t="s">
        <v>215</v>
      </c>
      <c r="C382" s="34" t="s">
        <v>2007</v>
      </c>
      <c r="D382" s="34" t="s">
        <v>2289</v>
      </c>
      <c r="E382" s="34" t="s">
        <v>442</v>
      </c>
      <c r="F382" s="34" t="s">
        <v>2098</v>
      </c>
      <c r="G382" s="34" t="s">
        <v>2018</v>
      </c>
      <c r="H382" s="34">
        <v>143943</v>
      </c>
      <c r="I382" s="34" t="s">
        <v>442</v>
      </c>
      <c r="J382" s="34">
        <v>4</v>
      </c>
      <c r="K382" s="34">
        <v>0</v>
      </c>
      <c r="L382" s="34">
        <v>0</v>
      </c>
      <c r="N382" s="34" t="s">
        <v>2096</v>
      </c>
      <c r="O382" s="34" t="s">
        <v>211</v>
      </c>
      <c r="P382" s="34">
        <v>1872</v>
      </c>
      <c r="V382" s="34" t="s">
        <v>1706</v>
      </c>
    </row>
    <row r="383" spans="1:22" x14ac:dyDescent="0.35">
      <c r="A383" s="34" t="s">
        <v>159</v>
      </c>
      <c r="B383" s="34" t="s">
        <v>221</v>
      </c>
      <c r="C383" s="34" t="s">
        <v>2007</v>
      </c>
      <c r="D383" s="34" t="s">
        <v>2288</v>
      </c>
      <c r="E383" s="34" t="s">
        <v>2287</v>
      </c>
      <c r="F383" s="34" t="s">
        <v>2098</v>
      </c>
      <c r="G383" s="34" t="s">
        <v>2018</v>
      </c>
      <c r="H383" s="34">
        <v>143944</v>
      </c>
      <c r="I383" s="34" t="s">
        <v>2287</v>
      </c>
      <c r="J383" s="34">
        <v>4</v>
      </c>
      <c r="K383" s="34">
        <v>0</v>
      </c>
      <c r="L383" s="34">
        <v>0</v>
      </c>
      <c r="N383" s="34" t="s">
        <v>2096</v>
      </c>
      <c r="O383" s="34" t="s">
        <v>211</v>
      </c>
      <c r="P383" s="34">
        <v>1874</v>
      </c>
      <c r="V383" s="34" t="s">
        <v>1705</v>
      </c>
    </row>
    <row r="384" spans="1:22" x14ac:dyDescent="0.35">
      <c r="A384" s="34" t="s">
        <v>160</v>
      </c>
      <c r="B384" s="34" t="s">
        <v>210</v>
      </c>
      <c r="C384" s="34" t="s">
        <v>2012</v>
      </c>
      <c r="D384" s="34" t="s">
        <v>2286</v>
      </c>
      <c r="E384" s="34" t="s">
        <v>2285</v>
      </c>
      <c r="F384" s="34" t="s">
        <v>2098</v>
      </c>
      <c r="G384" s="34" t="s">
        <v>2018</v>
      </c>
      <c r="H384" s="34">
        <v>144120</v>
      </c>
      <c r="I384" s="34" t="s">
        <v>2285</v>
      </c>
      <c r="J384" s="34">
        <v>4</v>
      </c>
      <c r="K384" s="34">
        <v>0</v>
      </c>
      <c r="L384" s="34">
        <v>0</v>
      </c>
      <c r="N384" s="34" t="s">
        <v>2096</v>
      </c>
      <c r="O384" s="34" t="s">
        <v>211</v>
      </c>
      <c r="P384" s="34">
        <v>1882</v>
      </c>
      <c r="V384" s="34" t="s">
        <v>1707</v>
      </c>
    </row>
    <row r="385" spans="1:22" x14ac:dyDescent="0.35">
      <c r="A385" s="34" t="s">
        <v>160</v>
      </c>
      <c r="B385" s="34" t="s">
        <v>212</v>
      </c>
      <c r="C385" s="34" t="s">
        <v>2012</v>
      </c>
      <c r="D385" s="34" t="s">
        <v>2284</v>
      </c>
      <c r="E385" s="34" t="s">
        <v>444</v>
      </c>
      <c r="F385" s="34" t="s">
        <v>2098</v>
      </c>
      <c r="G385" s="34" t="s">
        <v>2018</v>
      </c>
      <c r="H385" s="34">
        <v>144119</v>
      </c>
      <c r="I385" s="34" t="s">
        <v>444</v>
      </c>
      <c r="J385" s="34">
        <v>4</v>
      </c>
      <c r="K385" s="34">
        <v>0</v>
      </c>
      <c r="L385" s="34">
        <v>0</v>
      </c>
      <c r="N385" s="34" t="s">
        <v>2096</v>
      </c>
      <c r="O385" s="34" t="s">
        <v>211</v>
      </c>
      <c r="P385" s="34">
        <v>1881</v>
      </c>
      <c r="V385" s="34" t="s">
        <v>1708</v>
      </c>
    </row>
    <row r="386" spans="1:22" x14ac:dyDescent="0.35">
      <c r="A386" s="34" t="s">
        <v>160</v>
      </c>
      <c r="B386" s="34" t="s">
        <v>220</v>
      </c>
      <c r="C386" s="34" t="s">
        <v>2012</v>
      </c>
      <c r="D386" s="34" t="s">
        <v>2283</v>
      </c>
      <c r="E386" s="34" t="s">
        <v>2282</v>
      </c>
      <c r="F386" s="34" t="s">
        <v>2098</v>
      </c>
      <c r="G386" s="34" t="s">
        <v>2018</v>
      </c>
      <c r="H386" s="34">
        <v>144121</v>
      </c>
      <c r="I386" s="34" t="s">
        <v>2282</v>
      </c>
      <c r="J386" s="34">
        <v>4</v>
      </c>
      <c r="K386" s="34">
        <v>0</v>
      </c>
      <c r="L386" s="34">
        <v>0</v>
      </c>
      <c r="N386" s="34" t="s">
        <v>2096</v>
      </c>
      <c r="O386" s="34" t="s">
        <v>211</v>
      </c>
      <c r="P386" s="34">
        <v>1883</v>
      </c>
      <c r="V386" s="34" t="s">
        <v>2281</v>
      </c>
    </row>
    <row r="387" spans="1:22" x14ac:dyDescent="0.35">
      <c r="A387" s="34" t="s">
        <v>160</v>
      </c>
      <c r="B387" s="34" t="s">
        <v>214</v>
      </c>
      <c r="C387" s="34" t="s">
        <v>2007</v>
      </c>
      <c r="D387" s="34" t="s">
        <v>2280</v>
      </c>
      <c r="E387" s="34" t="s">
        <v>2279</v>
      </c>
      <c r="F387" s="34" t="s">
        <v>2098</v>
      </c>
      <c r="G387" s="34" t="s">
        <v>2018</v>
      </c>
      <c r="H387" s="34">
        <v>144122</v>
      </c>
      <c r="I387" s="34" t="s">
        <v>2279</v>
      </c>
      <c r="J387" s="34">
        <v>4</v>
      </c>
      <c r="K387" s="34">
        <v>0</v>
      </c>
      <c r="L387" s="34">
        <v>0</v>
      </c>
      <c r="N387" s="34" t="s">
        <v>2096</v>
      </c>
      <c r="O387" s="34" t="s">
        <v>211</v>
      </c>
      <c r="P387" s="34">
        <v>1879</v>
      </c>
      <c r="V387" s="34" t="s">
        <v>1709</v>
      </c>
    </row>
    <row r="388" spans="1:22" x14ac:dyDescent="0.35">
      <c r="A388" s="34" t="s">
        <v>160</v>
      </c>
      <c r="B388" s="34" t="s">
        <v>215</v>
      </c>
      <c r="C388" s="34" t="s">
        <v>2007</v>
      </c>
      <c r="D388" s="34" t="s">
        <v>2278</v>
      </c>
      <c r="E388" s="34" t="s">
        <v>447</v>
      </c>
      <c r="F388" s="34" t="s">
        <v>2098</v>
      </c>
      <c r="G388" s="34" t="s">
        <v>2018</v>
      </c>
      <c r="H388" s="34">
        <v>144124</v>
      </c>
      <c r="I388" s="34" t="s">
        <v>447</v>
      </c>
      <c r="J388" s="34">
        <v>4</v>
      </c>
      <c r="K388" s="34">
        <v>0</v>
      </c>
      <c r="L388" s="34">
        <v>0</v>
      </c>
      <c r="N388" s="34" t="s">
        <v>2096</v>
      </c>
      <c r="O388" s="34" t="s">
        <v>211</v>
      </c>
      <c r="P388" s="34">
        <v>1878</v>
      </c>
      <c r="V388" s="34" t="s">
        <v>1711</v>
      </c>
    </row>
    <row r="389" spans="1:22" x14ac:dyDescent="0.35">
      <c r="A389" s="34" t="s">
        <v>160</v>
      </c>
      <c r="B389" s="34" t="s">
        <v>221</v>
      </c>
      <c r="C389" s="34" t="s">
        <v>2007</v>
      </c>
      <c r="D389" s="34" t="s">
        <v>2277</v>
      </c>
      <c r="E389" s="34" t="s">
        <v>2276</v>
      </c>
      <c r="F389" s="34" t="s">
        <v>2098</v>
      </c>
      <c r="G389" s="34" t="s">
        <v>2018</v>
      </c>
      <c r="H389" s="34">
        <v>144123</v>
      </c>
      <c r="I389" s="34" t="s">
        <v>2276</v>
      </c>
      <c r="J389" s="34">
        <v>4</v>
      </c>
      <c r="K389" s="34">
        <v>0</v>
      </c>
      <c r="L389" s="34">
        <v>0</v>
      </c>
      <c r="N389" s="34" t="s">
        <v>2096</v>
      </c>
      <c r="O389" s="34" t="s">
        <v>211</v>
      </c>
      <c r="P389" s="34">
        <v>1880</v>
      </c>
      <c r="V389" s="34" t="s">
        <v>1710</v>
      </c>
    </row>
    <row r="390" spans="1:22" x14ac:dyDescent="0.35">
      <c r="A390" s="34" t="s">
        <v>166</v>
      </c>
      <c r="B390" s="34" t="s">
        <v>215</v>
      </c>
      <c r="C390" s="34" t="s">
        <v>2007</v>
      </c>
      <c r="D390" s="34" t="s">
        <v>2275</v>
      </c>
      <c r="E390" s="34" t="s">
        <v>471</v>
      </c>
      <c r="F390" s="34" t="s">
        <v>2098</v>
      </c>
      <c r="G390" s="34" t="s">
        <v>2018</v>
      </c>
      <c r="H390" s="34">
        <v>144628</v>
      </c>
      <c r="I390" s="34" t="s">
        <v>471</v>
      </c>
      <c r="J390" s="34">
        <v>4</v>
      </c>
      <c r="K390" s="34">
        <v>0</v>
      </c>
      <c r="L390" s="34">
        <v>0</v>
      </c>
      <c r="N390" s="34" t="s">
        <v>2096</v>
      </c>
      <c r="O390" s="34" t="s">
        <v>211</v>
      </c>
      <c r="P390" s="34">
        <v>1920</v>
      </c>
      <c r="V390" s="34" t="s">
        <v>2274</v>
      </c>
    </row>
    <row r="391" spans="1:22" x14ac:dyDescent="0.35">
      <c r="A391" s="34" t="s">
        <v>166</v>
      </c>
      <c r="B391" s="34" t="s">
        <v>214</v>
      </c>
      <c r="C391" s="34" t="s">
        <v>2007</v>
      </c>
      <c r="D391" s="34" t="s">
        <v>2273</v>
      </c>
      <c r="E391" s="34" t="s">
        <v>2272</v>
      </c>
      <c r="F391" s="34" t="s">
        <v>2098</v>
      </c>
      <c r="G391" s="34" t="s">
        <v>2018</v>
      </c>
      <c r="H391" s="34">
        <v>144629</v>
      </c>
      <c r="I391" s="34" t="s">
        <v>2272</v>
      </c>
      <c r="J391" s="34">
        <v>4</v>
      </c>
      <c r="K391" s="34">
        <v>0</v>
      </c>
      <c r="L391" s="34">
        <v>0</v>
      </c>
      <c r="N391" s="34" t="s">
        <v>2096</v>
      </c>
      <c r="O391" s="34" t="s">
        <v>211</v>
      </c>
      <c r="P391" s="34">
        <v>1921</v>
      </c>
      <c r="V391" s="34" t="s">
        <v>1733</v>
      </c>
    </row>
    <row r="392" spans="1:22" x14ac:dyDescent="0.35">
      <c r="A392" s="34" t="s">
        <v>166</v>
      </c>
      <c r="B392" s="34" t="s">
        <v>221</v>
      </c>
      <c r="C392" s="34" t="s">
        <v>2007</v>
      </c>
      <c r="D392" s="34" t="s">
        <v>2271</v>
      </c>
      <c r="E392" s="34" t="s">
        <v>2270</v>
      </c>
      <c r="F392" s="34" t="s">
        <v>2098</v>
      </c>
      <c r="G392" s="34" t="s">
        <v>2018</v>
      </c>
      <c r="H392" s="34">
        <v>144630</v>
      </c>
      <c r="I392" s="34" t="s">
        <v>2270</v>
      </c>
      <c r="J392" s="34">
        <v>4</v>
      </c>
      <c r="K392" s="34">
        <v>0</v>
      </c>
      <c r="L392" s="34">
        <v>0</v>
      </c>
      <c r="N392" s="34" t="s">
        <v>2096</v>
      </c>
      <c r="O392" s="34" t="s">
        <v>211</v>
      </c>
      <c r="P392" s="34">
        <v>1922</v>
      </c>
      <c r="V392" s="34" t="s">
        <v>2269</v>
      </c>
    </row>
    <row r="393" spans="1:22" x14ac:dyDescent="0.35">
      <c r="A393" s="34" t="s">
        <v>166</v>
      </c>
      <c r="B393" s="34" t="s">
        <v>212</v>
      </c>
      <c r="C393" s="34" t="s">
        <v>2012</v>
      </c>
      <c r="D393" s="34" t="s">
        <v>2268</v>
      </c>
      <c r="E393" s="34" t="s">
        <v>468</v>
      </c>
      <c r="F393" s="34" t="s">
        <v>2098</v>
      </c>
      <c r="G393" s="34" t="s">
        <v>2018</v>
      </c>
      <c r="H393" s="34">
        <v>144633</v>
      </c>
      <c r="I393" s="34" t="s">
        <v>468</v>
      </c>
      <c r="J393" s="34">
        <v>4</v>
      </c>
      <c r="K393" s="34">
        <v>0</v>
      </c>
      <c r="L393" s="34">
        <v>0</v>
      </c>
      <c r="N393" s="34" t="s">
        <v>2096</v>
      </c>
      <c r="O393" s="34" t="s">
        <v>211</v>
      </c>
      <c r="P393" s="34">
        <v>1923</v>
      </c>
      <c r="V393" s="34" t="s">
        <v>1732</v>
      </c>
    </row>
    <row r="394" spans="1:22" x14ac:dyDescent="0.35">
      <c r="A394" s="34" t="s">
        <v>166</v>
      </c>
      <c r="B394" s="34" t="s">
        <v>210</v>
      </c>
      <c r="C394" s="34" t="s">
        <v>2012</v>
      </c>
      <c r="D394" s="34" t="s">
        <v>2267</v>
      </c>
      <c r="E394" s="34" t="s">
        <v>2266</v>
      </c>
      <c r="F394" s="34" t="s">
        <v>2098</v>
      </c>
      <c r="G394" s="34" t="s">
        <v>2018</v>
      </c>
      <c r="H394" s="34">
        <v>144631</v>
      </c>
      <c r="I394" s="34" t="s">
        <v>2266</v>
      </c>
      <c r="J394" s="34">
        <v>4</v>
      </c>
      <c r="K394" s="34">
        <v>0</v>
      </c>
      <c r="L394" s="34">
        <v>0</v>
      </c>
      <c r="N394" s="34" t="s">
        <v>2096</v>
      </c>
      <c r="O394" s="34" t="s">
        <v>211</v>
      </c>
      <c r="P394" s="34">
        <v>1924</v>
      </c>
      <c r="V394" s="34" t="s">
        <v>1730</v>
      </c>
    </row>
    <row r="395" spans="1:22" x14ac:dyDescent="0.35">
      <c r="A395" s="34" t="s">
        <v>166</v>
      </c>
      <c r="B395" s="34" t="s">
        <v>220</v>
      </c>
      <c r="C395" s="34" t="s">
        <v>2012</v>
      </c>
      <c r="D395" s="34" t="s">
        <v>2265</v>
      </c>
      <c r="E395" s="34" t="s">
        <v>2264</v>
      </c>
      <c r="F395" s="34" t="s">
        <v>2098</v>
      </c>
      <c r="G395" s="34" t="s">
        <v>2018</v>
      </c>
      <c r="H395" s="34">
        <v>144632</v>
      </c>
      <c r="I395" s="34" t="s">
        <v>2264</v>
      </c>
      <c r="J395" s="34">
        <v>4</v>
      </c>
      <c r="K395" s="34">
        <v>0</v>
      </c>
      <c r="L395" s="34">
        <v>0</v>
      </c>
      <c r="N395" s="34" t="s">
        <v>2096</v>
      </c>
      <c r="O395" s="34" t="s">
        <v>211</v>
      </c>
      <c r="P395" s="34">
        <v>1925</v>
      </c>
      <c r="V395" s="34" t="s">
        <v>1731</v>
      </c>
    </row>
    <row r="396" spans="1:22" x14ac:dyDescent="0.35">
      <c r="A396" s="34" t="s">
        <v>168</v>
      </c>
      <c r="B396" s="34" t="s">
        <v>215</v>
      </c>
      <c r="C396" s="34" t="s">
        <v>2007</v>
      </c>
      <c r="D396" s="34" t="s">
        <v>2263</v>
      </c>
      <c r="E396" s="34" t="s">
        <v>289</v>
      </c>
      <c r="F396" s="34" t="s">
        <v>2005</v>
      </c>
      <c r="G396" s="34" t="s">
        <v>2018</v>
      </c>
      <c r="H396" s="34">
        <v>144644</v>
      </c>
      <c r="I396" s="34" t="s">
        <v>289</v>
      </c>
      <c r="J396" s="34">
        <v>4</v>
      </c>
      <c r="K396" s="34">
        <v>0</v>
      </c>
      <c r="L396" s="34">
        <v>0</v>
      </c>
      <c r="O396" s="34" t="s">
        <v>211</v>
      </c>
      <c r="P396" s="34">
        <v>582</v>
      </c>
      <c r="V396" s="34" t="s">
        <v>1473</v>
      </c>
    </row>
    <row r="397" spans="1:22" x14ac:dyDescent="0.35">
      <c r="A397" s="34" t="s">
        <v>168</v>
      </c>
      <c r="B397" s="34" t="s">
        <v>214</v>
      </c>
      <c r="C397" s="34" t="s">
        <v>2007</v>
      </c>
      <c r="D397" s="34" t="s">
        <v>2262</v>
      </c>
      <c r="E397" s="34" t="s">
        <v>2261</v>
      </c>
      <c r="F397" s="34" t="s">
        <v>2005</v>
      </c>
      <c r="G397" s="34" t="s">
        <v>2018</v>
      </c>
      <c r="H397" s="34">
        <v>144650</v>
      </c>
      <c r="I397" s="34" t="s">
        <v>2261</v>
      </c>
      <c r="J397" s="34">
        <v>4</v>
      </c>
      <c r="K397" s="34">
        <v>0</v>
      </c>
      <c r="L397" s="34">
        <v>0</v>
      </c>
      <c r="O397" s="34" t="s">
        <v>211</v>
      </c>
      <c r="P397" s="34">
        <v>583</v>
      </c>
      <c r="V397" s="34" t="s">
        <v>1471</v>
      </c>
    </row>
    <row r="398" spans="1:22" x14ac:dyDescent="0.35">
      <c r="A398" s="34" t="s">
        <v>168</v>
      </c>
      <c r="B398" s="34" t="s">
        <v>214</v>
      </c>
      <c r="C398" s="34" t="s">
        <v>2007</v>
      </c>
      <c r="E398" s="34" t="s">
        <v>2260</v>
      </c>
      <c r="F398" s="34" t="s">
        <v>2005</v>
      </c>
      <c r="G398" s="34" t="s">
        <v>2018</v>
      </c>
      <c r="I398" s="34" t="s">
        <v>2260</v>
      </c>
      <c r="J398" s="34">
        <v>4</v>
      </c>
      <c r="K398" s="34">
        <v>0</v>
      </c>
      <c r="L398" s="34">
        <v>0</v>
      </c>
      <c r="O398" s="34" t="s">
        <v>211</v>
      </c>
      <c r="P398" s="34">
        <v>584</v>
      </c>
      <c r="V398" s="34" t="s">
        <v>1472</v>
      </c>
    </row>
    <row r="399" spans="1:22" x14ac:dyDescent="0.35">
      <c r="A399" s="34" t="s">
        <v>168</v>
      </c>
      <c r="B399" s="34" t="s">
        <v>217</v>
      </c>
      <c r="C399" s="34" t="s">
        <v>2007</v>
      </c>
      <c r="D399" s="34" t="s">
        <v>2259</v>
      </c>
      <c r="E399" s="34" t="s">
        <v>2258</v>
      </c>
      <c r="F399" s="34" t="s">
        <v>2005</v>
      </c>
      <c r="G399" s="34" t="s">
        <v>2018</v>
      </c>
      <c r="H399" s="34">
        <v>144645</v>
      </c>
      <c r="I399" s="34" t="s">
        <v>2258</v>
      </c>
      <c r="J399" s="34">
        <v>4</v>
      </c>
      <c r="K399" s="34">
        <v>0</v>
      </c>
      <c r="L399" s="34">
        <v>0</v>
      </c>
      <c r="O399" s="34" t="s">
        <v>211</v>
      </c>
      <c r="P399" s="34">
        <v>585</v>
      </c>
      <c r="V399" s="34" t="s">
        <v>1474</v>
      </c>
    </row>
    <row r="400" spans="1:22" x14ac:dyDescent="0.35">
      <c r="A400" s="34" t="s">
        <v>168</v>
      </c>
      <c r="B400" s="34" t="s">
        <v>217</v>
      </c>
      <c r="C400" s="34" t="s">
        <v>2007</v>
      </c>
      <c r="E400" s="34" t="s">
        <v>2257</v>
      </c>
      <c r="F400" s="34" t="s">
        <v>2005</v>
      </c>
      <c r="G400" s="34" t="s">
        <v>2018</v>
      </c>
      <c r="I400" s="34" t="s">
        <v>2257</v>
      </c>
      <c r="J400" s="34">
        <v>4</v>
      </c>
      <c r="K400" s="34">
        <v>0</v>
      </c>
      <c r="L400" s="34">
        <v>0</v>
      </c>
      <c r="O400" s="34" t="s">
        <v>211</v>
      </c>
      <c r="P400" s="34">
        <v>586</v>
      </c>
      <c r="V400" s="34" t="s">
        <v>1475</v>
      </c>
    </row>
    <row r="401" spans="1:22" x14ac:dyDescent="0.35">
      <c r="A401" s="34" t="s">
        <v>168</v>
      </c>
      <c r="B401" s="34" t="s">
        <v>221</v>
      </c>
      <c r="C401" s="34" t="s">
        <v>2007</v>
      </c>
      <c r="D401" s="34" t="s">
        <v>2256</v>
      </c>
      <c r="E401" s="34" t="s">
        <v>2255</v>
      </c>
      <c r="F401" s="34" t="s">
        <v>2005</v>
      </c>
      <c r="G401" s="34" t="s">
        <v>2018</v>
      </c>
      <c r="H401" s="34">
        <v>144649</v>
      </c>
      <c r="I401" s="34" t="s">
        <v>2255</v>
      </c>
      <c r="J401" s="34">
        <v>4</v>
      </c>
      <c r="K401" s="34">
        <v>0</v>
      </c>
      <c r="L401" s="34">
        <v>0</v>
      </c>
      <c r="O401" s="34" t="s">
        <v>211</v>
      </c>
      <c r="P401" s="34">
        <v>587</v>
      </c>
      <c r="V401" s="34" t="s">
        <v>1476</v>
      </c>
    </row>
    <row r="402" spans="1:22" x14ac:dyDescent="0.35">
      <c r="A402" s="34" t="s">
        <v>168</v>
      </c>
      <c r="B402" s="34" t="s">
        <v>221</v>
      </c>
      <c r="C402" s="34" t="s">
        <v>2007</v>
      </c>
      <c r="E402" s="34" t="s">
        <v>2254</v>
      </c>
      <c r="F402" s="34" t="s">
        <v>2005</v>
      </c>
      <c r="G402" s="34" t="s">
        <v>2018</v>
      </c>
      <c r="I402" s="34" t="s">
        <v>2254</v>
      </c>
      <c r="J402" s="34">
        <v>4</v>
      </c>
      <c r="K402" s="34">
        <v>0</v>
      </c>
      <c r="L402" s="34">
        <v>0</v>
      </c>
      <c r="O402" s="34" t="s">
        <v>211</v>
      </c>
      <c r="P402" s="34">
        <v>588</v>
      </c>
      <c r="V402" s="34" t="s">
        <v>1477</v>
      </c>
    </row>
    <row r="403" spans="1:22" x14ac:dyDescent="0.35">
      <c r="A403" s="34" t="s">
        <v>168</v>
      </c>
      <c r="B403" s="34" t="s">
        <v>212</v>
      </c>
      <c r="C403" s="34" t="s">
        <v>2012</v>
      </c>
      <c r="D403" s="34" t="s">
        <v>2253</v>
      </c>
      <c r="E403" s="34" t="s">
        <v>285</v>
      </c>
      <c r="F403" s="34" t="s">
        <v>2005</v>
      </c>
      <c r="G403" s="34" t="s">
        <v>2018</v>
      </c>
      <c r="H403" s="34">
        <v>144646</v>
      </c>
      <c r="I403" s="34" t="s">
        <v>285</v>
      </c>
      <c r="J403" s="34">
        <v>4</v>
      </c>
      <c r="K403" s="34">
        <v>0</v>
      </c>
      <c r="L403" s="34">
        <v>0</v>
      </c>
      <c r="O403" s="34" t="s">
        <v>211</v>
      </c>
      <c r="P403" s="34">
        <v>850</v>
      </c>
      <c r="V403" s="34" t="s">
        <v>1466</v>
      </c>
    </row>
    <row r="404" spans="1:22" x14ac:dyDescent="0.35">
      <c r="A404" s="34" t="s">
        <v>168</v>
      </c>
      <c r="B404" s="34" t="s">
        <v>210</v>
      </c>
      <c r="C404" s="34" t="s">
        <v>2012</v>
      </c>
      <c r="D404" s="34" t="s">
        <v>2252</v>
      </c>
      <c r="E404" s="34" t="s">
        <v>2251</v>
      </c>
      <c r="F404" s="34" t="s">
        <v>2005</v>
      </c>
      <c r="G404" s="34" t="s">
        <v>2018</v>
      </c>
      <c r="H404" s="34">
        <v>144647</v>
      </c>
      <c r="I404" s="34" t="s">
        <v>2251</v>
      </c>
      <c r="J404" s="34">
        <v>4</v>
      </c>
      <c r="K404" s="34">
        <v>0</v>
      </c>
      <c r="L404" s="34">
        <v>0</v>
      </c>
      <c r="O404" s="34" t="s">
        <v>211</v>
      </c>
      <c r="P404" s="34">
        <v>851</v>
      </c>
      <c r="V404" s="34" t="s">
        <v>1464</v>
      </c>
    </row>
    <row r="405" spans="1:22" x14ac:dyDescent="0.35">
      <c r="A405" s="34" t="s">
        <v>168</v>
      </c>
      <c r="B405" s="34" t="s">
        <v>210</v>
      </c>
      <c r="C405" s="34" t="s">
        <v>2012</v>
      </c>
      <c r="E405" s="34" t="s">
        <v>2250</v>
      </c>
      <c r="F405" s="34" t="s">
        <v>2005</v>
      </c>
      <c r="G405" s="34" t="s">
        <v>2018</v>
      </c>
      <c r="I405" s="34" t="s">
        <v>2250</v>
      </c>
      <c r="J405" s="34">
        <v>4</v>
      </c>
      <c r="K405" s="34">
        <v>0</v>
      </c>
      <c r="L405" s="34">
        <v>0</v>
      </c>
      <c r="O405" s="34" t="s">
        <v>211</v>
      </c>
      <c r="P405" s="34">
        <v>852</v>
      </c>
      <c r="V405" s="34" t="s">
        <v>1465</v>
      </c>
    </row>
    <row r="406" spans="1:22" x14ac:dyDescent="0.35">
      <c r="A406" s="34" t="s">
        <v>168</v>
      </c>
      <c r="B406" s="34" t="s">
        <v>216</v>
      </c>
      <c r="C406" s="34" t="s">
        <v>2012</v>
      </c>
      <c r="D406" s="34" t="s">
        <v>2249</v>
      </c>
      <c r="E406" s="34" t="s">
        <v>2248</v>
      </c>
      <c r="F406" s="34" t="s">
        <v>2005</v>
      </c>
      <c r="G406" s="34" t="s">
        <v>2018</v>
      </c>
      <c r="H406" s="34">
        <v>144651</v>
      </c>
      <c r="I406" s="34" t="s">
        <v>2248</v>
      </c>
      <c r="J406" s="34">
        <v>4</v>
      </c>
      <c r="K406" s="34">
        <v>0</v>
      </c>
      <c r="L406" s="34">
        <v>0</v>
      </c>
      <c r="O406" s="34" t="s">
        <v>211</v>
      </c>
      <c r="P406" s="34">
        <v>853</v>
      </c>
      <c r="V406" s="34" t="s">
        <v>1467</v>
      </c>
    </row>
    <row r="407" spans="1:22" x14ac:dyDescent="0.35">
      <c r="A407" s="34" t="s">
        <v>168</v>
      </c>
      <c r="B407" s="34" t="s">
        <v>216</v>
      </c>
      <c r="C407" s="34" t="s">
        <v>2012</v>
      </c>
      <c r="E407" s="34" t="s">
        <v>2247</v>
      </c>
      <c r="F407" s="34" t="s">
        <v>2005</v>
      </c>
      <c r="G407" s="34" t="s">
        <v>2018</v>
      </c>
      <c r="I407" s="34" t="s">
        <v>2247</v>
      </c>
      <c r="J407" s="34">
        <v>4</v>
      </c>
      <c r="K407" s="34">
        <v>0</v>
      </c>
      <c r="L407" s="34">
        <v>0</v>
      </c>
      <c r="O407" s="34" t="s">
        <v>211</v>
      </c>
      <c r="P407" s="34">
        <v>854</v>
      </c>
      <c r="V407" s="34" t="s">
        <v>1468</v>
      </c>
    </row>
    <row r="408" spans="1:22" x14ac:dyDescent="0.35">
      <c r="A408" s="34" t="s">
        <v>168</v>
      </c>
      <c r="B408" s="34" t="s">
        <v>220</v>
      </c>
      <c r="C408" s="34" t="s">
        <v>2012</v>
      </c>
      <c r="D408" s="34" t="s">
        <v>2246</v>
      </c>
      <c r="E408" s="34" t="s">
        <v>2245</v>
      </c>
      <c r="F408" s="34" t="s">
        <v>2005</v>
      </c>
      <c r="G408" s="34" t="s">
        <v>2018</v>
      </c>
      <c r="H408" s="34">
        <v>144648</v>
      </c>
      <c r="I408" s="34" t="s">
        <v>2245</v>
      </c>
      <c r="J408" s="34">
        <v>4</v>
      </c>
      <c r="K408" s="34">
        <v>0</v>
      </c>
      <c r="L408" s="34">
        <v>0</v>
      </c>
      <c r="O408" s="34" t="s">
        <v>211</v>
      </c>
      <c r="P408" s="34">
        <v>855</v>
      </c>
      <c r="V408" s="34" t="s">
        <v>1469</v>
      </c>
    </row>
    <row r="409" spans="1:22" x14ac:dyDescent="0.35">
      <c r="A409" s="34" t="s">
        <v>168</v>
      </c>
      <c r="B409" s="34" t="s">
        <v>220</v>
      </c>
      <c r="C409" s="34" t="s">
        <v>2012</v>
      </c>
      <c r="E409" s="34" t="s">
        <v>2244</v>
      </c>
      <c r="F409" s="34" t="s">
        <v>2005</v>
      </c>
      <c r="G409" s="34" t="s">
        <v>2018</v>
      </c>
      <c r="I409" s="34" t="s">
        <v>2244</v>
      </c>
      <c r="J409" s="34">
        <v>4</v>
      </c>
      <c r="K409" s="34">
        <v>0</v>
      </c>
      <c r="L409" s="34">
        <v>0</v>
      </c>
      <c r="O409" s="34" t="s">
        <v>211</v>
      </c>
      <c r="P409" s="34">
        <v>856</v>
      </c>
      <c r="V409" s="34" t="s">
        <v>1470</v>
      </c>
    </row>
    <row r="410" spans="1:22" x14ac:dyDescent="0.35">
      <c r="A410" s="34" t="s">
        <v>167</v>
      </c>
      <c r="B410" s="34" t="s">
        <v>215</v>
      </c>
      <c r="C410" s="34" t="s">
        <v>2007</v>
      </c>
      <c r="D410" s="34" t="s">
        <v>2243</v>
      </c>
      <c r="E410" s="34" t="s">
        <v>476</v>
      </c>
      <c r="F410" s="34" t="s">
        <v>2098</v>
      </c>
      <c r="G410" s="34" t="s">
        <v>2018</v>
      </c>
      <c r="H410" s="34">
        <v>144820</v>
      </c>
      <c r="I410" s="34" t="s">
        <v>476</v>
      </c>
      <c r="J410" s="34">
        <v>4</v>
      </c>
      <c r="K410" s="34">
        <v>0</v>
      </c>
      <c r="L410" s="34">
        <v>0</v>
      </c>
      <c r="N410" s="34" t="s">
        <v>2096</v>
      </c>
      <c r="O410" s="34" t="s">
        <v>211</v>
      </c>
      <c r="P410" s="34">
        <v>1926</v>
      </c>
      <c r="V410" s="34" t="s">
        <v>2242</v>
      </c>
    </row>
    <row r="411" spans="1:22" x14ac:dyDescent="0.35">
      <c r="A411" s="34" t="s">
        <v>167</v>
      </c>
      <c r="B411" s="34" t="s">
        <v>214</v>
      </c>
      <c r="C411" s="34" t="s">
        <v>2007</v>
      </c>
      <c r="D411" s="34" t="s">
        <v>2241</v>
      </c>
      <c r="E411" s="34" t="s">
        <v>2240</v>
      </c>
      <c r="F411" s="34" t="s">
        <v>2098</v>
      </c>
      <c r="G411" s="34" t="s">
        <v>2018</v>
      </c>
      <c r="H411" s="34">
        <v>144821</v>
      </c>
      <c r="I411" s="34" t="s">
        <v>2240</v>
      </c>
      <c r="J411" s="34">
        <v>4</v>
      </c>
      <c r="K411" s="34">
        <v>0</v>
      </c>
      <c r="L411" s="34">
        <v>0</v>
      </c>
      <c r="N411" s="34" t="s">
        <v>2096</v>
      </c>
      <c r="O411" s="34" t="s">
        <v>211</v>
      </c>
      <c r="P411" s="34">
        <v>1927</v>
      </c>
      <c r="V411" s="34" t="s">
        <v>2239</v>
      </c>
    </row>
    <row r="412" spans="1:22" x14ac:dyDescent="0.35">
      <c r="A412" s="34" t="s">
        <v>167</v>
      </c>
      <c r="B412" s="34" t="s">
        <v>221</v>
      </c>
      <c r="C412" s="34" t="s">
        <v>2007</v>
      </c>
      <c r="D412" s="34" t="s">
        <v>2238</v>
      </c>
      <c r="E412" s="34" t="s">
        <v>2237</v>
      </c>
      <c r="F412" s="34" t="s">
        <v>2098</v>
      </c>
      <c r="G412" s="34" t="s">
        <v>2018</v>
      </c>
      <c r="H412" s="34">
        <v>144822</v>
      </c>
      <c r="I412" s="34" t="s">
        <v>2237</v>
      </c>
      <c r="J412" s="34">
        <v>4</v>
      </c>
      <c r="K412" s="34">
        <v>0</v>
      </c>
      <c r="L412" s="34">
        <v>0</v>
      </c>
      <c r="N412" s="34" t="s">
        <v>2096</v>
      </c>
      <c r="O412" s="34" t="s">
        <v>211</v>
      </c>
      <c r="P412" s="34">
        <v>1928</v>
      </c>
      <c r="V412" s="34" t="s">
        <v>2236</v>
      </c>
    </row>
    <row r="413" spans="1:22" x14ac:dyDescent="0.35">
      <c r="A413" s="34" t="s">
        <v>167</v>
      </c>
      <c r="B413" s="34" t="s">
        <v>212</v>
      </c>
      <c r="C413" s="34" t="s">
        <v>2012</v>
      </c>
      <c r="D413" s="34" t="s">
        <v>2235</v>
      </c>
      <c r="E413" s="34" t="s">
        <v>474</v>
      </c>
      <c r="F413" s="34" t="s">
        <v>2098</v>
      </c>
      <c r="G413" s="34" t="s">
        <v>2018</v>
      </c>
      <c r="H413" s="34">
        <v>144823</v>
      </c>
      <c r="I413" s="34" t="s">
        <v>474</v>
      </c>
      <c r="J413" s="34">
        <v>4</v>
      </c>
      <c r="K413" s="34">
        <v>0</v>
      </c>
      <c r="L413" s="34">
        <v>0</v>
      </c>
      <c r="N413" s="34" t="s">
        <v>2096</v>
      </c>
      <c r="O413" s="34" t="s">
        <v>211</v>
      </c>
      <c r="P413" s="34">
        <v>1929</v>
      </c>
      <c r="V413" s="34" t="s">
        <v>2234</v>
      </c>
    </row>
    <row r="414" spans="1:22" x14ac:dyDescent="0.35">
      <c r="A414" s="34" t="s">
        <v>167</v>
      </c>
      <c r="B414" s="34" t="s">
        <v>210</v>
      </c>
      <c r="C414" s="34" t="s">
        <v>2012</v>
      </c>
      <c r="D414" s="34" t="s">
        <v>2233</v>
      </c>
      <c r="E414" s="34" t="s">
        <v>2232</v>
      </c>
      <c r="F414" s="34" t="s">
        <v>2098</v>
      </c>
      <c r="G414" s="34" t="s">
        <v>2018</v>
      </c>
      <c r="H414" s="34">
        <v>144824</v>
      </c>
      <c r="I414" s="34" t="s">
        <v>2232</v>
      </c>
      <c r="J414" s="34">
        <v>4</v>
      </c>
      <c r="K414" s="34">
        <v>0</v>
      </c>
      <c r="L414" s="34">
        <v>0</v>
      </c>
      <c r="N414" s="34" t="s">
        <v>2096</v>
      </c>
      <c r="O414" s="34" t="s">
        <v>211</v>
      </c>
      <c r="P414" s="34">
        <v>1930</v>
      </c>
      <c r="V414" s="34" t="s">
        <v>2231</v>
      </c>
    </row>
    <row r="415" spans="1:22" x14ac:dyDescent="0.35">
      <c r="A415" s="34" t="s">
        <v>167</v>
      </c>
      <c r="B415" s="34" t="s">
        <v>220</v>
      </c>
      <c r="C415" s="34" t="s">
        <v>2012</v>
      </c>
      <c r="D415" s="34" t="s">
        <v>2230</v>
      </c>
      <c r="E415" s="34" t="s">
        <v>2229</v>
      </c>
      <c r="F415" s="34" t="s">
        <v>2098</v>
      </c>
      <c r="G415" s="34" t="s">
        <v>2018</v>
      </c>
      <c r="H415" s="34">
        <v>144825</v>
      </c>
      <c r="I415" s="34" t="s">
        <v>2229</v>
      </c>
      <c r="J415" s="34">
        <v>4</v>
      </c>
      <c r="K415" s="34">
        <v>0</v>
      </c>
      <c r="L415" s="34">
        <v>0</v>
      </c>
      <c r="N415" s="34" t="s">
        <v>2096</v>
      </c>
      <c r="O415" s="34" t="s">
        <v>211</v>
      </c>
      <c r="P415" s="34">
        <v>1931</v>
      </c>
      <c r="V415" s="34" t="s">
        <v>2228</v>
      </c>
    </row>
    <row r="416" spans="1:22" x14ac:dyDescent="0.35">
      <c r="A416" s="34" t="s">
        <v>203</v>
      </c>
      <c r="B416" s="34" t="s">
        <v>215</v>
      </c>
      <c r="C416" s="34" t="s">
        <v>2007</v>
      </c>
      <c r="D416" s="34" t="s">
        <v>2227</v>
      </c>
      <c r="E416" s="34" t="s">
        <v>505</v>
      </c>
      <c r="F416" s="34" t="s">
        <v>2005</v>
      </c>
      <c r="G416" s="34" t="s">
        <v>2018</v>
      </c>
      <c r="H416" s="34">
        <v>145456</v>
      </c>
      <c r="I416" s="34" t="s">
        <v>505</v>
      </c>
      <c r="J416" s="34">
        <v>3</v>
      </c>
      <c r="K416" s="34">
        <v>0</v>
      </c>
      <c r="L416" s="34">
        <v>1</v>
      </c>
      <c r="O416" s="34" t="s">
        <v>211</v>
      </c>
      <c r="P416" s="34">
        <v>592</v>
      </c>
      <c r="V416" s="34" t="s">
        <v>1347</v>
      </c>
    </row>
    <row r="417" spans="1:22" x14ac:dyDescent="0.35">
      <c r="A417" s="34" t="s">
        <v>203</v>
      </c>
      <c r="B417" s="34" t="s">
        <v>214</v>
      </c>
      <c r="C417" s="34" t="s">
        <v>2007</v>
      </c>
      <c r="D417" s="34" t="s">
        <v>2226</v>
      </c>
      <c r="E417" s="34" t="s">
        <v>2225</v>
      </c>
      <c r="F417" s="34" t="s">
        <v>2005</v>
      </c>
      <c r="G417" s="34" t="s">
        <v>2018</v>
      </c>
      <c r="H417" s="34">
        <v>145453</v>
      </c>
      <c r="I417" s="34" t="s">
        <v>2225</v>
      </c>
      <c r="J417" s="34">
        <v>3</v>
      </c>
      <c r="K417" s="34">
        <v>0</v>
      </c>
      <c r="L417" s="34">
        <v>1</v>
      </c>
      <c r="O417" s="34" t="s">
        <v>211</v>
      </c>
      <c r="P417" s="34">
        <v>593</v>
      </c>
      <c r="V417" s="34" t="s">
        <v>1345</v>
      </c>
    </row>
    <row r="418" spans="1:22" x14ac:dyDescent="0.35">
      <c r="A418" s="34" t="s">
        <v>203</v>
      </c>
      <c r="B418" s="34" t="s">
        <v>214</v>
      </c>
      <c r="C418" s="34" t="s">
        <v>2007</v>
      </c>
      <c r="E418" s="34" t="s">
        <v>2224</v>
      </c>
      <c r="F418" s="34" t="s">
        <v>2005</v>
      </c>
      <c r="G418" s="34" t="s">
        <v>2018</v>
      </c>
      <c r="I418" s="34" t="s">
        <v>2224</v>
      </c>
      <c r="J418" s="34">
        <v>3</v>
      </c>
      <c r="K418" s="34">
        <v>0</v>
      </c>
      <c r="L418" s="34">
        <v>1</v>
      </c>
      <c r="O418" s="34" t="s">
        <v>211</v>
      </c>
      <c r="P418" s="34">
        <v>594</v>
      </c>
      <c r="V418" s="34" t="s">
        <v>1346</v>
      </c>
    </row>
    <row r="419" spans="1:22" x14ac:dyDescent="0.35">
      <c r="A419" s="34" t="s">
        <v>203</v>
      </c>
      <c r="B419" s="34" t="s">
        <v>212</v>
      </c>
      <c r="C419" s="34" t="s">
        <v>2012</v>
      </c>
      <c r="D419" s="34" t="s">
        <v>2223</v>
      </c>
      <c r="E419" s="34" t="s">
        <v>503</v>
      </c>
      <c r="F419" s="34" t="s">
        <v>2005</v>
      </c>
      <c r="G419" s="34" t="s">
        <v>2018</v>
      </c>
      <c r="H419" s="34">
        <v>145454</v>
      </c>
      <c r="I419" s="34" t="s">
        <v>503</v>
      </c>
      <c r="J419" s="34">
        <v>3</v>
      </c>
      <c r="K419" s="34">
        <v>0</v>
      </c>
      <c r="L419" s="34">
        <v>1</v>
      </c>
      <c r="O419" s="34" t="s">
        <v>211</v>
      </c>
      <c r="P419" s="34">
        <v>860</v>
      </c>
      <c r="V419" s="34" t="s">
        <v>1344</v>
      </c>
    </row>
    <row r="420" spans="1:22" x14ac:dyDescent="0.35">
      <c r="A420" s="34" t="s">
        <v>203</v>
      </c>
      <c r="B420" s="34" t="s">
        <v>210</v>
      </c>
      <c r="C420" s="34" t="s">
        <v>2012</v>
      </c>
      <c r="D420" s="34" t="s">
        <v>2222</v>
      </c>
      <c r="E420" s="34" t="s">
        <v>2221</v>
      </c>
      <c r="F420" s="34" t="s">
        <v>2005</v>
      </c>
      <c r="G420" s="34" t="s">
        <v>2018</v>
      </c>
      <c r="H420" s="34">
        <v>145455</v>
      </c>
      <c r="I420" s="34" t="s">
        <v>2221</v>
      </c>
      <c r="J420" s="34">
        <v>3</v>
      </c>
      <c r="K420" s="34">
        <v>0</v>
      </c>
      <c r="L420" s="34">
        <v>1</v>
      </c>
      <c r="O420" s="34" t="s">
        <v>211</v>
      </c>
      <c r="P420" s="34">
        <v>861</v>
      </c>
      <c r="V420" s="34" t="s">
        <v>1342</v>
      </c>
    </row>
    <row r="421" spans="1:22" x14ac:dyDescent="0.35">
      <c r="A421" s="34" t="s">
        <v>203</v>
      </c>
      <c r="B421" s="34" t="s">
        <v>210</v>
      </c>
      <c r="C421" s="34" t="s">
        <v>2012</v>
      </c>
      <c r="E421" s="34" t="s">
        <v>2220</v>
      </c>
      <c r="F421" s="34" t="s">
        <v>2005</v>
      </c>
      <c r="G421" s="34" t="s">
        <v>2018</v>
      </c>
      <c r="I421" s="34" t="s">
        <v>2220</v>
      </c>
      <c r="J421" s="34">
        <v>3</v>
      </c>
      <c r="K421" s="34">
        <v>0</v>
      </c>
      <c r="L421" s="34">
        <v>1</v>
      </c>
      <c r="O421" s="34" t="s">
        <v>211</v>
      </c>
      <c r="P421" s="34">
        <v>862</v>
      </c>
      <c r="V421" s="34" t="s">
        <v>1343</v>
      </c>
    </row>
    <row r="422" spans="1:22" x14ac:dyDescent="0.35">
      <c r="A422" s="34" t="s">
        <v>204</v>
      </c>
      <c r="B422" s="34" t="s">
        <v>218</v>
      </c>
      <c r="C422" s="34" t="s">
        <v>2012</v>
      </c>
      <c r="D422" s="34" t="s">
        <v>2219</v>
      </c>
      <c r="E422" s="34" t="s">
        <v>2218</v>
      </c>
      <c r="F422" s="34" t="s">
        <v>2005</v>
      </c>
      <c r="G422" s="34" t="s">
        <v>2018</v>
      </c>
      <c r="H422" s="34">
        <v>146065</v>
      </c>
      <c r="I422" s="34" t="s">
        <v>2218</v>
      </c>
      <c r="J422" s="34">
        <v>4</v>
      </c>
      <c r="K422" s="34">
        <v>0</v>
      </c>
      <c r="L422" s="34">
        <v>0</v>
      </c>
      <c r="M422" s="34">
        <v>1000</v>
      </c>
      <c r="N422" s="34" t="s">
        <v>2030</v>
      </c>
      <c r="O422" s="34" t="s">
        <v>211</v>
      </c>
      <c r="P422" s="34">
        <v>864</v>
      </c>
      <c r="U422" s="34" t="s">
        <v>2016</v>
      </c>
    </row>
    <row r="423" spans="1:22" x14ac:dyDescent="0.35">
      <c r="A423" s="34" t="s">
        <v>204</v>
      </c>
      <c r="B423" s="34" t="s">
        <v>222</v>
      </c>
      <c r="C423" s="34" t="s">
        <v>2012</v>
      </c>
      <c r="D423" s="34" t="s">
        <v>2217</v>
      </c>
      <c r="E423" s="34" t="s">
        <v>2216</v>
      </c>
      <c r="F423" s="34" t="s">
        <v>2005</v>
      </c>
      <c r="G423" s="34" t="s">
        <v>2018</v>
      </c>
      <c r="H423" s="34">
        <v>146064</v>
      </c>
      <c r="I423" s="34" t="s">
        <v>2216</v>
      </c>
      <c r="J423" s="34">
        <v>4</v>
      </c>
      <c r="K423" s="34">
        <v>0</v>
      </c>
      <c r="L423" s="34">
        <v>0</v>
      </c>
      <c r="M423" s="34">
        <v>1000</v>
      </c>
      <c r="N423" s="34" t="s">
        <v>2020</v>
      </c>
      <c r="O423" s="34" t="s">
        <v>211</v>
      </c>
      <c r="P423" s="34">
        <v>865</v>
      </c>
      <c r="U423" s="34" t="s">
        <v>2016</v>
      </c>
    </row>
    <row r="424" spans="1:22" x14ac:dyDescent="0.35">
      <c r="A424" s="34" t="s">
        <v>204</v>
      </c>
      <c r="B424" s="34" t="s">
        <v>212</v>
      </c>
      <c r="C424" s="34" t="s">
        <v>2012</v>
      </c>
      <c r="D424" s="34" t="s">
        <v>2215</v>
      </c>
      <c r="E424" s="34" t="s">
        <v>544</v>
      </c>
      <c r="F424" s="34" t="s">
        <v>2005</v>
      </c>
      <c r="G424" s="34" t="s">
        <v>2018</v>
      </c>
      <c r="H424" s="34">
        <v>146062</v>
      </c>
      <c r="I424" s="34" t="s">
        <v>544</v>
      </c>
      <c r="J424" s="34">
        <v>4</v>
      </c>
      <c r="K424" s="34">
        <v>0</v>
      </c>
      <c r="L424" s="34">
        <v>0</v>
      </c>
      <c r="O424" s="34" t="s">
        <v>211</v>
      </c>
      <c r="P424" s="34">
        <v>863</v>
      </c>
      <c r="U424" s="34" t="s">
        <v>2016</v>
      </c>
      <c r="V424" s="34" t="s">
        <v>1373</v>
      </c>
    </row>
    <row r="425" spans="1:22" x14ac:dyDescent="0.35">
      <c r="A425" s="34" t="s">
        <v>202</v>
      </c>
      <c r="B425" s="34" t="s">
        <v>215</v>
      </c>
      <c r="C425" s="34" t="s">
        <v>2007</v>
      </c>
      <c r="D425" s="34" t="s">
        <v>2214</v>
      </c>
      <c r="E425" s="34" t="s">
        <v>2213</v>
      </c>
      <c r="F425" s="34" t="s">
        <v>2098</v>
      </c>
      <c r="G425" s="34" t="s">
        <v>2018</v>
      </c>
      <c r="H425" s="34">
        <v>146459</v>
      </c>
      <c r="I425" s="34" t="s">
        <v>482</v>
      </c>
      <c r="J425" s="34">
        <v>4</v>
      </c>
      <c r="K425" s="34">
        <v>0</v>
      </c>
      <c r="L425" s="34">
        <v>0</v>
      </c>
      <c r="N425" s="34" t="s">
        <v>2030</v>
      </c>
      <c r="O425" s="34" t="s">
        <v>211</v>
      </c>
      <c r="P425" s="34">
        <v>1962</v>
      </c>
      <c r="V425" s="34" t="s">
        <v>2212</v>
      </c>
    </row>
    <row r="426" spans="1:22" x14ac:dyDescent="0.35">
      <c r="A426" s="34" t="s">
        <v>202</v>
      </c>
      <c r="B426" s="34" t="s">
        <v>214</v>
      </c>
      <c r="C426" s="34" t="s">
        <v>2007</v>
      </c>
      <c r="D426" s="34" t="s">
        <v>2211</v>
      </c>
      <c r="E426" s="34" t="s">
        <v>2210</v>
      </c>
      <c r="F426" s="34" t="s">
        <v>2098</v>
      </c>
      <c r="G426" s="34" t="s">
        <v>2018</v>
      </c>
      <c r="H426" s="34">
        <v>146460</v>
      </c>
      <c r="I426" s="34" t="s">
        <v>2209</v>
      </c>
      <c r="J426" s="34">
        <v>4</v>
      </c>
      <c r="K426" s="34">
        <v>0</v>
      </c>
      <c r="L426" s="34">
        <v>0</v>
      </c>
      <c r="N426" s="34" t="s">
        <v>2030</v>
      </c>
      <c r="O426" s="34" t="s">
        <v>211</v>
      </c>
      <c r="P426" s="34">
        <v>1963</v>
      </c>
      <c r="V426" s="34" t="s">
        <v>2208</v>
      </c>
    </row>
    <row r="427" spans="1:22" x14ac:dyDescent="0.35">
      <c r="A427" s="34" t="s">
        <v>202</v>
      </c>
      <c r="B427" s="34" t="s">
        <v>221</v>
      </c>
      <c r="C427" s="34" t="s">
        <v>2007</v>
      </c>
      <c r="D427" s="34" t="s">
        <v>2207</v>
      </c>
      <c r="E427" s="34" t="s">
        <v>2206</v>
      </c>
      <c r="F427" s="34" t="s">
        <v>2098</v>
      </c>
      <c r="G427" s="34" t="s">
        <v>2018</v>
      </c>
      <c r="H427" s="34">
        <v>146461</v>
      </c>
      <c r="I427" s="34" t="s">
        <v>2205</v>
      </c>
      <c r="J427" s="34">
        <v>4</v>
      </c>
      <c r="K427" s="34">
        <v>0</v>
      </c>
      <c r="L427" s="34">
        <v>0</v>
      </c>
      <c r="N427" s="34" t="s">
        <v>2030</v>
      </c>
      <c r="O427" s="34" t="s">
        <v>211</v>
      </c>
      <c r="P427" s="34">
        <v>1964</v>
      </c>
      <c r="V427" s="34" t="s">
        <v>2204</v>
      </c>
    </row>
    <row r="428" spans="1:22" x14ac:dyDescent="0.35">
      <c r="A428" s="34" t="s">
        <v>202</v>
      </c>
      <c r="B428" s="34" t="s">
        <v>212</v>
      </c>
      <c r="C428" s="34" t="s">
        <v>2012</v>
      </c>
      <c r="D428" s="34" t="s">
        <v>2203</v>
      </c>
      <c r="E428" s="34" t="s">
        <v>2202</v>
      </c>
      <c r="F428" s="34" t="s">
        <v>2098</v>
      </c>
      <c r="G428" s="34" t="s">
        <v>2018</v>
      </c>
      <c r="H428" s="34">
        <v>146462</v>
      </c>
      <c r="I428" s="34" t="s">
        <v>479</v>
      </c>
      <c r="J428" s="34">
        <v>4</v>
      </c>
      <c r="K428" s="34">
        <v>0</v>
      </c>
      <c r="L428" s="34">
        <v>0</v>
      </c>
      <c r="N428" s="34" t="s">
        <v>2030</v>
      </c>
      <c r="O428" s="34" t="s">
        <v>211</v>
      </c>
      <c r="P428" s="34">
        <v>1965</v>
      </c>
      <c r="V428" s="34" t="s">
        <v>2201</v>
      </c>
    </row>
    <row r="429" spans="1:22" x14ac:dyDescent="0.35">
      <c r="A429" s="34" t="s">
        <v>202</v>
      </c>
      <c r="B429" s="34" t="s">
        <v>210</v>
      </c>
      <c r="C429" s="34" t="s">
        <v>2012</v>
      </c>
      <c r="D429" s="34" t="s">
        <v>2200</v>
      </c>
      <c r="E429" s="34" t="s">
        <v>2199</v>
      </c>
      <c r="F429" s="34" t="s">
        <v>2098</v>
      </c>
      <c r="G429" s="34" t="s">
        <v>2018</v>
      </c>
      <c r="H429" s="34">
        <v>146463</v>
      </c>
      <c r="I429" s="34" t="s">
        <v>2198</v>
      </c>
      <c r="J429" s="34">
        <v>4</v>
      </c>
      <c r="K429" s="34">
        <v>0</v>
      </c>
      <c r="L429" s="34">
        <v>0</v>
      </c>
      <c r="N429" s="34" t="s">
        <v>2030</v>
      </c>
      <c r="O429" s="34" t="s">
        <v>211</v>
      </c>
      <c r="P429" s="34">
        <v>1966</v>
      </c>
      <c r="V429" s="34" t="s">
        <v>2197</v>
      </c>
    </row>
    <row r="430" spans="1:22" x14ac:dyDescent="0.35">
      <c r="A430" s="34" t="s">
        <v>202</v>
      </c>
      <c r="B430" s="34" t="s">
        <v>220</v>
      </c>
      <c r="C430" s="34" t="s">
        <v>2012</v>
      </c>
      <c r="D430" s="34" t="s">
        <v>2196</v>
      </c>
      <c r="E430" s="34" t="s">
        <v>2195</v>
      </c>
      <c r="F430" s="34" t="s">
        <v>2098</v>
      </c>
      <c r="G430" s="34" t="s">
        <v>2018</v>
      </c>
      <c r="H430" s="34">
        <v>146464</v>
      </c>
      <c r="I430" s="34" t="s">
        <v>2194</v>
      </c>
      <c r="J430" s="34">
        <v>4</v>
      </c>
      <c r="K430" s="34">
        <v>0</v>
      </c>
      <c r="L430" s="34">
        <v>0</v>
      </c>
      <c r="N430" s="34" t="s">
        <v>2030</v>
      </c>
      <c r="O430" s="34" t="s">
        <v>211</v>
      </c>
      <c r="P430" s="34">
        <v>1967</v>
      </c>
      <c r="V430" s="34" t="s">
        <v>2193</v>
      </c>
    </row>
    <row r="431" spans="1:22" x14ac:dyDescent="0.35">
      <c r="A431" s="34" t="s">
        <v>229</v>
      </c>
      <c r="B431" s="34" t="s">
        <v>215</v>
      </c>
      <c r="C431" s="34" t="s">
        <v>2007</v>
      </c>
      <c r="D431" s="34" t="s">
        <v>2192</v>
      </c>
      <c r="E431" s="34" t="s">
        <v>487</v>
      </c>
      <c r="F431" s="34" t="s">
        <v>2098</v>
      </c>
      <c r="G431" s="34" t="s">
        <v>2018</v>
      </c>
      <c r="H431" s="34">
        <v>146744</v>
      </c>
      <c r="I431" s="34" t="s">
        <v>487</v>
      </c>
      <c r="J431" s="34">
        <v>4</v>
      </c>
      <c r="K431" s="34">
        <v>0</v>
      </c>
      <c r="L431" s="34">
        <v>0</v>
      </c>
      <c r="N431" s="34" t="s">
        <v>2030</v>
      </c>
      <c r="O431" s="34" t="s">
        <v>211</v>
      </c>
      <c r="P431" s="34">
        <v>1968</v>
      </c>
      <c r="V431" s="34" t="s">
        <v>2191</v>
      </c>
    </row>
    <row r="432" spans="1:22" x14ac:dyDescent="0.35">
      <c r="A432" s="34" t="s">
        <v>229</v>
      </c>
      <c r="B432" s="34" t="s">
        <v>214</v>
      </c>
      <c r="C432" s="34" t="s">
        <v>2007</v>
      </c>
      <c r="D432" s="34" t="s">
        <v>2190</v>
      </c>
      <c r="E432" s="34" t="s">
        <v>2189</v>
      </c>
      <c r="F432" s="34" t="s">
        <v>2098</v>
      </c>
      <c r="G432" s="34" t="s">
        <v>2018</v>
      </c>
      <c r="H432" s="34">
        <v>146739</v>
      </c>
      <c r="I432" s="34" t="s">
        <v>2189</v>
      </c>
      <c r="J432" s="34">
        <v>4</v>
      </c>
      <c r="K432" s="34">
        <v>0</v>
      </c>
      <c r="L432" s="34">
        <v>0</v>
      </c>
      <c r="N432" s="34" t="s">
        <v>2030</v>
      </c>
      <c r="O432" s="34" t="s">
        <v>211</v>
      </c>
      <c r="P432" s="34">
        <v>1969</v>
      </c>
      <c r="V432" s="34" t="s">
        <v>2188</v>
      </c>
    </row>
    <row r="433" spans="1:22" x14ac:dyDescent="0.35">
      <c r="A433" s="34" t="s">
        <v>229</v>
      </c>
      <c r="B433" s="34" t="s">
        <v>221</v>
      </c>
      <c r="C433" s="34" t="s">
        <v>2007</v>
      </c>
      <c r="D433" s="34" t="s">
        <v>2187</v>
      </c>
      <c r="E433" s="34" t="s">
        <v>2186</v>
      </c>
      <c r="F433" s="34" t="s">
        <v>2098</v>
      </c>
      <c r="G433" s="34" t="s">
        <v>2018</v>
      </c>
      <c r="H433" s="34">
        <v>146740</v>
      </c>
      <c r="I433" s="34" t="s">
        <v>2186</v>
      </c>
      <c r="J433" s="34">
        <v>4</v>
      </c>
      <c r="K433" s="34">
        <v>0</v>
      </c>
      <c r="L433" s="34">
        <v>0</v>
      </c>
      <c r="N433" s="34" t="s">
        <v>2030</v>
      </c>
      <c r="O433" s="34" t="s">
        <v>211</v>
      </c>
      <c r="P433" s="34">
        <v>1970</v>
      </c>
      <c r="V433" s="34" t="s">
        <v>2185</v>
      </c>
    </row>
    <row r="434" spans="1:22" x14ac:dyDescent="0.35">
      <c r="A434" s="34" t="s">
        <v>229</v>
      </c>
      <c r="B434" s="34" t="s">
        <v>212</v>
      </c>
      <c r="C434" s="34" t="s">
        <v>2012</v>
      </c>
      <c r="D434" s="34" t="s">
        <v>2184</v>
      </c>
      <c r="E434" s="34" t="s">
        <v>484</v>
      </c>
      <c r="F434" s="34" t="s">
        <v>2098</v>
      </c>
      <c r="G434" s="34" t="s">
        <v>2018</v>
      </c>
      <c r="H434" s="34">
        <v>146741</v>
      </c>
      <c r="I434" s="34" t="s">
        <v>484</v>
      </c>
      <c r="J434" s="34">
        <v>4</v>
      </c>
      <c r="K434" s="34">
        <v>0</v>
      </c>
      <c r="L434" s="34">
        <v>0</v>
      </c>
      <c r="N434" s="34" t="s">
        <v>2030</v>
      </c>
      <c r="O434" s="34" t="s">
        <v>211</v>
      </c>
      <c r="P434" s="34">
        <v>1971</v>
      </c>
      <c r="V434" s="34" t="s">
        <v>2183</v>
      </c>
    </row>
    <row r="435" spans="1:22" x14ac:dyDescent="0.35">
      <c r="A435" s="34" t="s">
        <v>229</v>
      </c>
      <c r="B435" s="34" t="s">
        <v>210</v>
      </c>
      <c r="C435" s="34" t="s">
        <v>2012</v>
      </c>
      <c r="D435" s="34" t="s">
        <v>2182</v>
      </c>
      <c r="E435" s="34" t="s">
        <v>2181</v>
      </c>
      <c r="F435" s="34" t="s">
        <v>2098</v>
      </c>
      <c r="G435" s="34" t="s">
        <v>2018</v>
      </c>
      <c r="H435" s="34">
        <v>146742</v>
      </c>
      <c r="I435" s="34" t="s">
        <v>2181</v>
      </c>
      <c r="J435" s="34">
        <v>4</v>
      </c>
      <c r="K435" s="34">
        <v>0</v>
      </c>
      <c r="L435" s="34">
        <v>0</v>
      </c>
      <c r="N435" s="34" t="s">
        <v>2030</v>
      </c>
      <c r="O435" s="34" t="s">
        <v>211</v>
      </c>
      <c r="P435" s="34">
        <v>1972</v>
      </c>
      <c r="V435" s="34" t="s">
        <v>2180</v>
      </c>
    </row>
    <row r="436" spans="1:22" x14ac:dyDescent="0.35">
      <c r="A436" s="34" t="s">
        <v>229</v>
      </c>
      <c r="B436" s="34" t="s">
        <v>220</v>
      </c>
      <c r="C436" s="34" t="s">
        <v>2012</v>
      </c>
      <c r="D436" s="34" t="s">
        <v>2179</v>
      </c>
      <c r="E436" s="34" t="s">
        <v>2178</v>
      </c>
      <c r="F436" s="34" t="s">
        <v>2098</v>
      </c>
      <c r="G436" s="34" t="s">
        <v>2018</v>
      </c>
      <c r="H436" s="34">
        <v>146743</v>
      </c>
      <c r="I436" s="34" t="s">
        <v>2178</v>
      </c>
      <c r="J436" s="34">
        <v>4</v>
      </c>
      <c r="K436" s="34">
        <v>0</v>
      </c>
      <c r="L436" s="34">
        <v>0</v>
      </c>
      <c r="N436" s="34" t="s">
        <v>2030</v>
      </c>
      <c r="O436" s="34" t="s">
        <v>211</v>
      </c>
      <c r="P436" s="34">
        <v>1973</v>
      </c>
      <c r="V436" s="34" t="s">
        <v>2177</v>
      </c>
    </row>
    <row r="437" spans="1:22" x14ac:dyDescent="0.35">
      <c r="A437" s="34" t="s">
        <v>161</v>
      </c>
      <c r="B437" s="34" t="s">
        <v>210</v>
      </c>
      <c r="C437" s="34" t="s">
        <v>2012</v>
      </c>
      <c r="D437" s="34" t="s">
        <v>2176</v>
      </c>
      <c r="E437" s="34" t="s">
        <v>2175</v>
      </c>
      <c r="F437" s="34" t="s">
        <v>2098</v>
      </c>
      <c r="G437" s="34" t="s">
        <v>2018</v>
      </c>
      <c r="H437" s="34">
        <v>144216</v>
      </c>
      <c r="I437" s="34" t="s">
        <v>2175</v>
      </c>
      <c r="J437" s="34">
        <v>4</v>
      </c>
      <c r="K437" s="34">
        <v>0</v>
      </c>
      <c r="L437" s="34">
        <v>0</v>
      </c>
      <c r="N437" s="34" t="s">
        <v>2096</v>
      </c>
      <c r="O437" s="34" t="s">
        <v>211</v>
      </c>
      <c r="P437" s="34">
        <v>1888</v>
      </c>
      <c r="V437" s="34" t="s">
        <v>2174</v>
      </c>
    </row>
    <row r="438" spans="1:22" x14ac:dyDescent="0.35">
      <c r="A438" s="34" t="s">
        <v>161</v>
      </c>
      <c r="B438" s="34" t="s">
        <v>212</v>
      </c>
      <c r="C438" s="34" t="s">
        <v>2012</v>
      </c>
      <c r="D438" s="34" t="s">
        <v>2173</v>
      </c>
      <c r="E438" s="34" t="s">
        <v>449</v>
      </c>
      <c r="F438" s="34" t="s">
        <v>2098</v>
      </c>
      <c r="G438" s="34" t="s">
        <v>2018</v>
      </c>
      <c r="H438" s="34">
        <v>144215</v>
      </c>
      <c r="I438" s="34" t="s">
        <v>449</v>
      </c>
      <c r="J438" s="34">
        <v>4</v>
      </c>
      <c r="K438" s="34">
        <v>0</v>
      </c>
      <c r="L438" s="34">
        <v>0</v>
      </c>
      <c r="N438" s="34" t="s">
        <v>2096</v>
      </c>
      <c r="O438" s="34" t="s">
        <v>211</v>
      </c>
      <c r="P438" s="34">
        <v>1887</v>
      </c>
      <c r="V438" s="34" t="s">
        <v>1713</v>
      </c>
    </row>
    <row r="439" spans="1:22" x14ac:dyDescent="0.35">
      <c r="A439" s="34" t="s">
        <v>161</v>
      </c>
      <c r="B439" s="34" t="s">
        <v>220</v>
      </c>
      <c r="C439" s="34" t="s">
        <v>2012</v>
      </c>
      <c r="D439" s="34" t="s">
        <v>2172</v>
      </c>
      <c r="E439" s="34" t="s">
        <v>2171</v>
      </c>
      <c r="F439" s="34" t="s">
        <v>2098</v>
      </c>
      <c r="G439" s="34" t="s">
        <v>2018</v>
      </c>
      <c r="H439" s="34">
        <v>144218</v>
      </c>
      <c r="I439" s="34" t="s">
        <v>2171</v>
      </c>
      <c r="J439" s="34">
        <v>4</v>
      </c>
      <c r="K439" s="34">
        <v>0</v>
      </c>
      <c r="L439" s="34">
        <v>0</v>
      </c>
      <c r="N439" s="34" t="s">
        <v>2096</v>
      </c>
      <c r="O439" s="34" t="s">
        <v>211</v>
      </c>
      <c r="P439" s="34">
        <v>1889</v>
      </c>
      <c r="V439" s="34" t="s">
        <v>1712</v>
      </c>
    </row>
    <row r="440" spans="1:22" x14ac:dyDescent="0.35">
      <c r="A440" s="34" t="s">
        <v>161</v>
      </c>
      <c r="B440" s="34" t="s">
        <v>214</v>
      </c>
      <c r="C440" s="34" t="s">
        <v>2007</v>
      </c>
      <c r="D440" s="34" t="s">
        <v>2170</v>
      </c>
      <c r="E440" s="34" t="s">
        <v>2169</v>
      </c>
      <c r="F440" s="34" t="s">
        <v>2098</v>
      </c>
      <c r="G440" s="34" t="s">
        <v>2018</v>
      </c>
      <c r="H440" s="34">
        <v>144219</v>
      </c>
      <c r="I440" s="34" t="s">
        <v>2169</v>
      </c>
      <c r="J440" s="34">
        <v>4</v>
      </c>
      <c r="K440" s="34">
        <v>0</v>
      </c>
      <c r="L440" s="34">
        <v>0</v>
      </c>
      <c r="N440" s="34" t="s">
        <v>2096</v>
      </c>
      <c r="O440" s="34" t="s">
        <v>211</v>
      </c>
      <c r="P440" s="34">
        <v>1885</v>
      </c>
      <c r="V440" s="34" t="s">
        <v>1714</v>
      </c>
    </row>
    <row r="441" spans="1:22" x14ac:dyDescent="0.35">
      <c r="A441" s="34" t="s">
        <v>161</v>
      </c>
      <c r="B441" s="34" t="s">
        <v>215</v>
      </c>
      <c r="C441" s="34" t="s">
        <v>2007</v>
      </c>
      <c r="D441" s="34" t="s">
        <v>2168</v>
      </c>
      <c r="E441" s="34" t="s">
        <v>452</v>
      </c>
      <c r="F441" s="34" t="s">
        <v>2098</v>
      </c>
      <c r="G441" s="34" t="s">
        <v>2018</v>
      </c>
      <c r="H441" s="34">
        <v>144220</v>
      </c>
      <c r="I441" s="34" t="s">
        <v>452</v>
      </c>
      <c r="J441" s="34">
        <v>4</v>
      </c>
      <c r="K441" s="34">
        <v>0</v>
      </c>
      <c r="L441" s="34">
        <v>0</v>
      </c>
      <c r="N441" s="34" t="s">
        <v>2096</v>
      </c>
      <c r="O441" s="34" t="s">
        <v>211</v>
      </c>
      <c r="P441" s="34">
        <v>1884</v>
      </c>
      <c r="V441" s="34" t="s">
        <v>1716</v>
      </c>
    </row>
    <row r="442" spans="1:22" x14ac:dyDescent="0.35">
      <c r="A442" s="34" t="s">
        <v>161</v>
      </c>
      <c r="B442" s="34" t="s">
        <v>221</v>
      </c>
      <c r="C442" s="34" t="s">
        <v>2007</v>
      </c>
      <c r="D442" s="34" t="s">
        <v>2167</v>
      </c>
      <c r="E442" s="34" t="s">
        <v>2166</v>
      </c>
      <c r="F442" s="34" t="s">
        <v>2098</v>
      </c>
      <c r="G442" s="34" t="s">
        <v>2018</v>
      </c>
      <c r="H442" s="34">
        <v>144217</v>
      </c>
      <c r="I442" s="34" t="s">
        <v>2166</v>
      </c>
      <c r="J442" s="34">
        <v>4</v>
      </c>
      <c r="K442" s="34">
        <v>0</v>
      </c>
      <c r="L442" s="34">
        <v>0</v>
      </c>
      <c r="N442" s="34" t="s">
        <v>2096</v>
      </c>
      <c r="O442" s="34" t="s">
        <v>211</v>
      </c>
      <c r="P442" s="34">
        <v>1886</v>
      </c>
      <c r="V442" s="34" t="s">
        <v>1715</v>
      </c>
    </row>
    <row r="443" spans="1:22" x14ac:dyDescent="0.35">
      <c r="A443" s="34" t="s">
        <v>162</v>
      </c>
      <c r="B443" s="34" t="s">
        <v>210</v>
      </c>
      <c r="C443" s="34" t="s">
        <v>2012</v>
      </c>
      <c r="D443" s="34" t="s">
        <v>2165</v>
      </c>
      <c r="E443" s="34" t="s">
        <v>2164</v>
      </c>
      <c r="F443" s="34" t="s">
        <v>2098</v>
      </c>
      <c r="G443" s="34" t="s">
        <v>2018</v>
      </c>
      <c r="H443" s="34">
        <v>144246</v>
      </c>
      <c r="I443" s="34" t="s">
        <v>2164</v>
      </c>
      <c r="J443" s="34">
        <v>4</v>
      </c>
      <c r="K443" s="34">
        <v>0</v>
      </c>
      <c r="L443" s="34">
        <v>0</v>
      </c>
      <c r="N443" s="34" t="s">
        <v>2096</v>
      </c>
      <c r="O443" s="34" t="s">
        <v>211</v>
      </c>
      <c r="P443" s="34">
        <v>1894</v>
      </c>
      <c r="V443" s="34" t="s">
        <v>1717</v>
      </c>
    </row>
    <row r="444" spans="1:22" x14ac:dyDescent="0.35">
      <c r="A444" s="34" t="s">
        <v>162</v>
      </c>
      <c r="B444" s="34" t="s">
        <v>212</v>
      </c>
      <c r="C444" s="34" t="s">
        <v>2012</v>
      </c>
      <c r="D444" s="34" t="s">
        <v>2163</v>
      </c>
      <c r="E444" s="34" t="s">
        <v>454</v>
      </c>
      <c r="F444" s="34" t="s">
        <v>2098</v>
      </c>
      <c r="G444" s="34" t="s">
        <v>2018</v>
      </c>
      <c r="H444" s="34">
        <v>144243</v>
      </c>
      <c r="I444" s="34" t="s">
        <v>454</v>
      </c>
      <c r="J444" s="34">
        <v>4</v>
      </c>
      <c r="K444" s="34">
        <v>0</v>
      </c>
      <c r="L444" s="34">
        <v>0</v>
      </c>
      <c r="N444" s="34" t="s">
        <v>2096</v>
      </c>
      <c r="O444" s="34" t="s">
        <v>211</v>
      </c>
      <c r="P444" s="34">
        <v>1893</v>
      </c>
      <c r="V444" s="34" t="s">
        <v>1718</v>
      </c>
    </row>
    <row r="445" spans="1:22" x14ac:dyDescent="0.35">
      <c r="A445" s="34" t="s">
        <v>162</v>
      </c>
      <c r="B445" s="34" t="s">
        <v>220</v>
      </c>
      <c r="C445" s="34" t="s">
        <v>2012</v>
      </c>
      <c r="D445" s="34" t="s">
        <v>2162</v>
      </c>
      <c r="E445" s="34" t="s">
        <v>2161</v>
      </c>
      <c r="F445" s="34" t="s">
        <v>2098</v>
      </c>
      <c r="G445" s="34" t="s">
        <v>2018</v>
      </c>
      <c r="H445" s="34">
        <v>144244</v>
      </c>
      <c r="I445" s="34" t="s">
        <v>2161</v>
      </c>
      <c r="J445" s="34">
        <v>4</v>
      </c>
      <c r="K445" s="34">
        <v>0</v>
      </c>
      <c r="L445" s="34">
        <v>0</v>
      </c>
      <c r="N445" s="34" t="s">
        <v>2096</v>
      </c>
      <c r="O445" s="34" t="s">
        <v>211</v>
      </c>
      <c r="P445" s="34">
        <v>1895</v>
      </c>
      <c r="V445" s="34" t="s">
        <v>2160</v>
      </c>
    </row>
    <row r="446" spans="1:22" x14ac:dyDescent="0.35">
      <c r="A446" s="34" t="s">
        <v>162</v>
      </c>
      <c r="B446" s="34" t="s">
        <v>214</v>
      </c>
      <c r="C446" s="34" t="s">
        <v>2007</v>
      </c>
      <c r="D446" s="34" t="s">
        <v>2159</v>
      </c>
      <c r="E446" s="34" t="s">
        <v>2158</v>
      </c>
      <c r="F446" s="34" t="s">
        <v>2098</v>
      </c>
      <c r="G446" s="34" t="s">
        <v>2018</v>
      </c>
      <c r="H446" s="34">
        <v>144245</v>
      </c>
      <c r="I446" s="34" t="s">
        <v>2158</v>
      </c>
      <c r="J446" s="34">
        <v>4</v>
      </c>
      <c r="K446" s="34">
        <v>0</v>
      </c>
      <c r="L446" s="34">
        <v>0</v>
      </c>
      <c r="N446" s="34" t="s">
        <v>2096</v>
      </c>
      <c r="O446" s="34" t="s">
        <v>211</v>
      </c>
      <c r="P446" s="34">
        <v>1891</v>
      </c>
      <c r="V446" s="34" t="s">
        <v>1719</v>
      </c>
    </row>
    <row r="447" spans="1:22" x14ac:dyDescent="0.35">
      <c r="A447" s="34" t="s">
        <v>162</v>
      </c>
      <c r="B447" s="34" t="s">
        <v>215</v>
      </c>
      <c r="C447" s="34" t="s">
        <v>2007</v>
      </c>
      <c r="D447" s="34" t="s">
        <v>2157</v>
      </c>
      <c r="E447" s="34" t="s">
        <v>457</v>
      </c>
      <c r="F447" s="34" t="s">
        <v>2098</v>
      </c>
      <c r="G447" s="34" t="s">
        <v>2018</v>
      </c>
      <c r="H447" s="34">
        <v>144241</v>
      </c>
      <c r="I447" s="34" t="s">
        <v>457</v>
      </c>
      <c r="J447" s="34">
        <v>4</v>
      </c>
      <c r="K447" s="34">
        <v>0</v>
      </c>
      <c r="L447" s="34">
        <v>0</v>
      </c>
      <c r="N447" s="34" t="s">
        <v>2096</v>
      </c>
      <c r="O447" s="34" t="s">
        <v>211</v>
      </c>
      <c r="P447" s="34">
        <v>1890</v>
      </c>
      <c r="V447" s="34" t="s">
        <v>1721</v>
      </c>
    </row>
    <row r="448" spans="1:22" x14ac:dyDescent="0.35">
      <c r="A448" s="34" t="s">
        <v>205</v>
      </c>
      <c r="B448" s="34" t="s">
        <v>215</v>
      </c>
      <c r="C448" s="34" t="s">
        <v>2007</v>
      </c>
      <c r="D448" s="34" t="s">
        <v>2156</v>
      </c>
      <c r="E448" s="34" t="s">
        <v>536</v>
      </c>
      <c r="F448" s="34" t="s">
        <v>2005</v>
      </c>
      <c r="G448" s="34" t="s">
        <v>2018</v>
      </c>
      <c r="H448" s="34">
        <v>146379</v>
      </c>
      <c r="I448" s="34" t="s">
        <v>536</v>
      </c>
      <c r="J448" s="34">
        <v>4</v>
      </c>
      <c r="K448" s="34">
        <v>0</v>
      </c>
      <c r="L448" s="34">
        <v>0</v>
      </c>
      <c r="O448" s="34" t="s">
        <v>211</v>
      </c>
      <c r="P448" s="34">
        <v>598</v>
      </c>
    </row>
    <row r="449" spans="1:22" x14ac:dyDescent="0.35">
      <c r="A449" s="34" t="s">
        <v>205</v>
      </c>
      <c r="B449" s="34" t="s">
        <v>214</v>
      </c>
      <c r="C449" s="34" t="s">
        <v>2007</v>
      </c>
      <c r="D449" s="34" t="s">
        <v>2155</v>
      </c>
      <c r="E449" s="34" t="s">
        <v>2154</v>
      </c>
      <c r="F449" s="34" t="s">
        <v>2005</v>
      </c>
      <c r="G449" s="34" t="s">
        <v>2018</v>
      </c>
      <c r="H449" s="34">
        <v>146378</v>
      </c>
      <c r="I449" s="34" t="s">
        <v>2153</v>
      </c>
      <c r="J449" s="34">
        <v>4</v>
      </c>
      <c r="K449" s="34">
        <v>0</v>
      </c>
      <c r="L449" s="34">
        <v>0</v>
      </c>
      <c r="O449" s="34" t="s">
        <v>211</v>
      </c>
      <c r="P449" s="34">
        <v>599</v>
      </c>
    </row>
    <row r="450" spans="1:22" x14ac:dyDescent="0.35">
      <c r="A450" s="34" t="s">
        <v>205</v>
      </c>
      <c r="B450" s="34" t="s">
        <v>214</v>
      </c>
      <c r="C450" s="34" t="s">
        <v>2007</v>
      </c>
      <c r="E450" s="34" t="s">
        <v>2152</v>
      </c>
      <c r="F450" s="34" t="s">
        <v>2005</v>
      </c>
      <c r="G450" s="34" t="s">
        <v>2018</v>
      </c>
      <c r="I450" s="34" t="s">
        <v>2152</v>
      </c>
      <c r="J450" s="34">
        <v>4</v>
      </c>
      <c r="K450" s="34">
        <v>0</v>
      </c>
      <c r="L450" s="34">
        <v>0</v>
      </c>
      <c r="O450" s="34" t="s">
        <v>211</v>
      </c>
      <c r="P450" s="34">
        <v>600</v>
      </c>
    </row>
    <row r="451" spans="1:22" x14ac:dyDescent="0.35">
      <c r="A451" s="34" t="s">
        <v>205</v>
      </c>
      <c r="B451" s="34" t="s">
        <v>212</v>
      </c>
      <c r="C451" s="34" t="s">
        <v>2012</v>
      </c>
      <c r="D451" s="34" t="s">
        <v>2151</v>
      </c>
      <c r="E451" s="34" t="s">
        <v>534</v>
      </c>
      <c r="F451" s="34" t="s">
        <v>2005</v>
      </c>
      <c r="G451" s="34" t="s">
        <v>2018</v>
      </c>
      <c r="H451" s="34">
        <v>146376</v>
      </c>
      <c r="I451" s="34" t="s">
        <v>534</v>
      </c>
      <c r="J451" s="34">
        <v>4</v>
      </c>
      <c r="K451" s="34">
        <v>0</v>
      </c>
      <c r="L451" s="34">
        <v>0</v>
      </c>
      <c r="O451" s="34" t="s">
        <v>211</v>
      </c>
      <c r="P451" s="34">
        <v>866</v>
      </c>
    </row>
    <row r="452" spans="1:22" x14ac:dyDescent="0.35">
      <c r="A452" s="34" t="s">
        <v>205</v>
      </c>
      <c r="B452" s="34" t="s">
        <v>210</v>
      </c>
      <c r="C452" s="34" t="s">
        <v>2012</v>
      </c>
      <c r="D452" s="34" t="s">
        <v>2150</v>
      </c>
      <c r="E452" s="34" t="s">
        <v>2149</v>
      </c>
      <c r="F452" s="34" t="s">
        <v>2005</v>
      </c>
      <c r="G452" s="34" t="s">
        <v>2018</v>
      </c>
      <c r="H452" s="34">
        <v>146377</v>
      </c>
      <c r="I452" s="34" t="s">
        <v>2148</v>
      </c>
      <c r="J452" s="34">
        <v>4</v>
      </c>
      <c r="K452" s="34">
        <v>0</v>
      </c>
      <c r="L452" s="34">
        <v>0</v>
      </c>
      <c r="O452" s="34" t="s">
        <v>211</v>
      </c>
      <c r="P452" s="34">
        <v>867</v>
      </c>
    </row>
    <row r="453" spans="1:22" x14ac:dyDescent="0.35">
      <c r="A453" s="34" t="s">
        <v>205</v>
      </c>
      <c r="B453" s="34" t="s">
        <v>210</v>
      </c>
      <c r="C453" s="34" t="s">
        <v>2012</v>
      </c>
      <c r="E453" s="34" t="s">
        <v>2147</v>
      </c>
      <c r="F453" s="34" t="s">
        <v>2005</v>
      </c>
      <c r="G453" s="34" t="s">
        <v>2018</v>
      </c>
      <c r="I453" s="34" t="s">
        <v>2147</v>
      </c>
      <c r="J453" s="34">
        <v>4</v>
      </c>
      <c r="K453" s="34">
        <v>0</v>
      </c>
      <c r="L453" s="34">
        <v>0</v>
      </c>
      <c r="O453" s="34" t="s">
        <v>211</v>
      </c>
      <c r="P453" s="34">
        <v>868</v>
      </c>
    </row>
    <row r="454" spans="1:22" x14ac:dyDescent="0.35">
      <c r="A454" s="34" t="s">
        <v>206</v>
      </c>
      <c r="B454" s="34" t="s">
        <v>215</v>
      </c>
      <c r="C454" s="34" t="s">
        <v>2007</v>
      </c>
      <c r="D454" s="34" t="s">
        <v>2146</v>
      </c>
      <c r="E454" s="34" t="s">
        <v>540</v>
      </c>
      <c r="F454" s="34" t="s">
        <v>2005</v>
      </c>
      <c r="G454" s="34" t="s">
        <v>2018</v>
      </c>
      <c r="H454" s="34">
        <v>146380</v>
      </c>
      <c r="I454" s="34" t="s">
        <v>540</v>
      </c>
      <c r="J454" s="34">
        <v>4</v>
      </c>
      <c r="K454" s="34">
        <v>0</v>
      </c>
      <c r="L454" s="34">
        <v>0</v>
      </c>
      <c r="O454" s="34" t="s">
        <v>211</v>
      </c>
      <c r="P454" s="34">
        <v>601</v>
      </c>
    </row>
    <row r="455" spans="1:22" x14ac:dyDescent="0.35">
      <c r="A455" s="34" t="s">
        <v>206</v>
      </c>
      <c r="B455" s="34" t="s">
        <v>214</v>
      </c>
      <c r="C455" s="34" t="s">
        <v>2007</v>
      </c>
      <c r="D455" s="34" t="s">
        <v>2145</v>
      </c>
      <c r="E455" s="34" t="s">
        <v>2144</v>
      </c>
      <c r="F455" s="34" t="s">
        <v>2005</v>
      </c>
      <c r="G455" s="34" t="s">
        <v>2018</v>
      </c>
      <c r="H455" s="34">
        <v>146383</v>
      </c>
      <c r="I455" s="34" t="s">
        <v>2143</v>
      </c>
      <c r="J455" s="34">
        <v>4</v>
      </c>
      <c r="K455" s="34">
        <v>0</v>
      </c>
      <c r="L455" s="34">
        <v>0</v>
      </c>
      <c r="O455" s="34" t="s">
        <v>211</v>
      </c>
      <c r="P455" s="34">
        <v>602</v>
      </c>
    </row>
    <row r="456" spans="1:22" x14ac:dyDescent="0.35">
      <c r="A456" s="34" t="s">
        <v>206</v>
      </c>
      <c r="B456" s="34" t="s">
        <v>214</v>
      </c>
      <c r="C456" s="34" t="s">
        <v>2007</v>
      </c>
      <c r="E456" s="34" t="s">
        <v>2142</v>
      </c>
      <c r="F456" s="34" t="s">
        <v>2005</v>
      </c>
      <c r="G456" s="34" t="s">
        <v>2018</v>
      </c>
      <c r="I456" s="34" t="s">
        <v>2142</v>
      </c>
      <c r="J456" s="34">
        <v>4</v>
      </c>
      <c r="K456" s="34">
        <v>0</v>
      </c>
      <c r="L456" s="34">
        <v>0</v>
      </c>
      <c r="O456" s="34" t="s">
        <v>211</v>
      </c>
      <c r="P456" s="34">
        <v>603</v>
      </c>
    </row>
    <row r="457" spans="1:22" x14ac:dyDescent="0.35">
      <c r="A457" s="34" t="s">
        <v>206</v>
      </c>
      <c r="B457" s="34" t="s">
        <v>212</v>
      </c>
      <c r="C457" s="34" t="s">
        <v>2012</v>
      </c>
      <c r="D457" s="34" t="s">
        <v>2141</v>
      </c>
      <c r="E457" s="34" t="s">
        <v>538</v>
      </c>
      <c r="F457" s="34" t="s">
        <v>2005</v>
      </c>
      <c r="G457" s="34" t="s">
        <v>2018</v>
      </c>
      <c r="H457" s="34">
        <v>146381</v>
      </c>
      <c r="I457" s="34" t="s">
        <v>538</v>
      </c>
      <c r="J457" s="34">
        <v>4</v>
      </c>
      <c r="K457" s="34">
        <v>0</v>
      </c>
      <c r="L457" s="34">
        <v>0</v>
      </c>
      <c r="O457" s="34" t="s">
        <v>211</v>
      </c>
      <c r="P457" s="34">
        <v>869</v>
      </c>
    </row>
    <row r="458" spans="1:22" x14ac:dyDescent="0.35">
      <c r="A458" s="34" t="s">
        <v>206</v>
      </c>
      <c r="B458" s="34" t="s">
        <v>210</v>
      </c>
      <c r="C458" s="34" t="s">
        <v>2012</v>
      </c>
      <c r="D458" s="34" t="s">
        <v>2140</v>
      </c>
      <c r="E458" s="34" t="s">
        <v>2139</v>
      </c>
      <c r="F458" s="34" t="s">
        <v>2005</v>
      </c>
      <c r="G458" s="34" t="s">
        <v>2018</v>
      </c>
      <c r="H458" s="34">
        <v>146382</v>
      </c>
      <c r="I458" s="34" t="s">
        <v>2138</v>
      </c>
      <c r="J458" s="34">
        <v>4</v>
      </c>
      <c r="K458" s="34">
        <v>0</v>
      </c>
      <c r="L458" s="34">
        <v>0</v>
      </c>
      <c r="O458" s="34" t="s">
        <v>211</v>
      </c>
      <c r="P458" s="34">
        <v>870</v>
      </c>
    </row>
    <row r="459" spans="1:22" x14ac:dyDescent="0.35">
      <c r="A459" s="34" t="s">
        <v>206</v>
      </c>
      <c r="B459" s="34" t="s">
        <v>210</v>
      </c>
      <c r="C459" s="34" t="s">
        <v>2012</v>
      </c>
      <c r="E459" s="34" t="s">
        <v>2137</v>
      </c>
      <c r="F459" s="34" t="s">
        <v>2005</v>
      </c>
      <c r="G459" s="34" t="s">
        <v>2018</v>
      </c>
      <c r="I459" s="34" t="s">
        <v>2137</v>
      </c>
      <c r="J459" s="34">
        <v>4</v>
      </c>
      <c r="K459" s="34">
        <v>0</v>
      </c>
      <c r="L459" s="34">
        <v>0</v>
      </c>
      <c r="O459" s="34" t="s">
        <v>211</v>
      </c>
      <c r="P459" s="34">
        <v>871</v>
      </c>
    </row>
    <row r="460" spans="1:22" x14ac:dyDescent="0.35">
      <c r="A460" s="34" t="s">
        <v>735</v>
      </c>
      <c r="B460" s="34" t="s">
        <v>215</v>
      </c>
      <c r="C460" s="34" t="s">
        <v>2007</v>
      </c>
      <c r="D460" s="34" t="s">
        <v>2136</v>
      </c>
      <c r="E460" s="34" t="s">
        <v>2135</v>
      </c>
      <c r="F460" s="34" t="s">
        <v>2005</v>
      </c>
      <c r="G460" s="34" t="s">
        <v>2004</v>
      </c>
      <c r="H460" s="34">
        <v>147303</v>
      </c>
      <c r="I460" s="34" t="s">
        <v>2135</v>
      </c>
      <c r="J460" s="34">
        <v>3</v>
      </c>
      <c r="K460" s="34">
        <v>0</v>
      </c>
      <c r="L460" s="34">
        <v>0</v>
      </c>
      <c r="O460" s="34" t="s">
        <v>211</v>
      </c>
      <c r="P460" s="34">
        <v>604</v>
      </c>
      <c r="V460" s="34" t="s">
        <v>1365</v>
      </c>
    </row>
    <row r="461" spans="1:22" x14ac:dyDescent="0.35">
      <c r="A461" s="34" t="s">
        <v>735</v>
      </c>
      <c r="B461" s="34" t="s">
        <v>214</v>
      </c>
      <c r="C461" s="34" t="s">
        <v>2007</v>
      </c>
      <c r="D461" s="34" t="s">
        <v>2134</v>
      </c>
      <c r="E461" s="34" t="s">
        <v>2133</v>
      </c>
      <c r="F461" s="34" t="s">
        <v>2005</v>
      </c>
      <c r="G461" s="34" t="s">
        <v>2004</v>
      </c>
      <c r="H461" s="34">
        <v>147305</v>
      </c>
      <c r="I461" s="34" t="s">
        <v>2133</v>
      </c>
      <c r="J461" s="34">
        <v>3</v>
      </c>
      <c r="K461" s="34">
        <v>0</v>
      </c>
      <c r="L461" s="34">
        <v>0</v>
      </c>
      <c r="O461" s="34" t="s">
        <v>211</v>
      </c>
      <c r="P461" s="34">
        <v>605</v>
      </c>
      <c r="V461" s="34" t="s">
        <v>1363</v>
      </c>
    </row>
    <row r="462" spans="1:22" x14ac:dyDescent="0.35">
      <c r="A462" s="34" t="s">
        <v>735</v>
      </c>
      <c r="B462" s="34" t="s">
        <v>214</v>
      </c>
      <c r="C462" s="34" t="s">
        <v>2007</v>
      </c>
      <c r="E462" s="34" t="s">
        <v>2132</v>
      </c>
      <c r="F462" s="34" t="s">
        <v>2005</v>
      </c>
      <c r="G462" s="34" t="s">
        <v>2004</v>
      </c>
      <c r="I462" s="34" t="s">
        <v>2132</v>
      </c>
      <c r="J462" s="34">
        <v>3</v>
      </c>
      <c r="K462" s="34">
        <v>0</v>
      </c>
      <c r="L462" s="34">
        <v>0</v>
      </c>
      <c r="O462" s="34" t="s">
        <v>211</v>
      </c>
      <c r="P462" s="34">
        <v>606</v>
      </c>
      <c r="V462" s="34" t="s">
        <v>1364</v>
      </c>
    </row>
    <row r="463" spans="1:22" x14ac:dyDescent="0.35">
      <c r="A463" s="34" t="s">
        <v>735</v>
      </c>
      <c r="B463" s="34" t="s">
        <v>212</v>
      </c>
      <c r="C463" s="34" t="s">
        <v>2012</v>
      </c>
      <c r="D463" s="34" t="s">
        <v>2131</v>
      </c>
      <c r="E463" s="34" t="s">
        <v>2130</v>
      </c>
      <c r="F463" s="34" t="s">
        <v>2005</v>
      </c>
      <c r="G463" s="34" t="s">
        <v>2004</v>
      </c>
      <c r="H463" s="34">
        <v>147306</v>
      </c>
      <c r="I463" s="34" t="s">
        <v>2130</v>
      </c>
      <c r="J463" s="34">
        <v>3</v>
      </c>
      <c r="K463" s="34">
        <v>0</v>
      </c>
      <c r="L463" s="34">
        <v>0</v>
      </c>
      <c r="O463" s="34" t="s">
        <v>211</v>
      </c>
      <c r="P463" s="34">
        <v>872</v>
      </c>
      <c r="V463" s="34" t="s">
        <v>1362</v>
      </c>
    </row>
    <row r="464" spans="1:22" x14ac:dyDescent="0.35">
      <c r="A464" s="34" t="s">
        <v>735</v>
      </c>
      <c r="B464" s="34" t="s">
        <v>210</v>
      </c>
      <c r="C464" s="34" t="s">
        <v>2012</v>
      </c>
      <c r="D464" s="34" t="s">
        <v>2129</v>
      </c>
      <c r="E464" s="34" t="s">
        <v>2128</v>
      </c>
      <c r="F464" s="34" t="s">
        <v>2005</v>
      </c>
      <c r="G464" s="34" t="s">
        <v>2004</v>
      </c>
      <c r="H464" s="34">
        <v>147304</v>
      </c>
      <c r="I464" s="34" t="s">
        <v>2128</v>
      </c>
      <c r="J464" s="34">
        <v>3</v>
      </c>
      <c r="K464" s="34">
        <v>0</v>
      </c>
      <c r="L464" s="34">
        <v>0</v>
      </c>
      <c r="O464" s="34" t="s">
        <v>211</v>
      </c>
      <c r="P464" s="34">
        <v>873</v>
      </c>
      <c r="V464" s="34" t="s">
        <v>1360</v>
      </c>
    </row>
    <row r="465" spans="1:22" x14ac:dyDescent="0.35">
      <c r="A465" s="34" t="s">
        <v>735</v>
      </c>
      <c r="B465" s="34" t="s">
        <v>210</v>
      </c>
      <c r="C465" s="34" t="s">
        <v>2012</v>
      </c>
      <c r="E465" s="34" t="s">
        <v>2127</v>
      </c>
      <c r="F465" s="34" t="s">
        <v>2005</v>
      </c>
      <c r="G465" s="34" t="s">
        <v>2004</v>
      </c>
      <c r="I465" s="34" t="s">
        <v>2127</v>
      </c>
      <c r="J465" s="34">
        <v>3</v>
      </c>
      <c r="K465" s="34">
        <v>0</v>
      </c>
      <c r="L465" s="34">
        <v>0</v>
      </c>
      <c r="O465" s="34" t="s">
        <v>211</v>
      </c>
      <c r="P465" s="34">
        <v>874</v>
      </c>
      <c r="V465" s="34" t="s">
        <v>1361</v>
      </c>
    </row>
    <row r="466" spans="1:22" x14ac:dyDescent="0.35">
      <c r="A466" s="34" t="s">
        <v>162</v>
      </c>
      <c r="B466" s="34" t="s">
        <v>221</v>
      </c>
      <c r="C466" s="34" t="s">
        <v>2007</v>
      </c>
      <c r="D466" s="34" t="s">
        <v>2126</v>
      </c>
      <c r="E466" s="34" t="s">
        <v>2125</v>
      </c>
      <c r="F466" s="34" t="s">
        <v>2098</v>
      </c>
      <c r="G466" s="34" t="s">
        <v>2018</v>
      </c>
      <c r="H466" s="34">
        <v>144242</v>
      </c>
      <c r="I466" s="34" t="s">
        <v>2125</v>
      </c>
      <c r="J466" s="34">
        <v>4</v>
      </c>
      <c r="K466" s="34">
        <v>0</v>
      </c>
      <c r="L466" s="34">
        <v>0</v>
      </c>
      <c r="N466" s="34" t="s">
        <v>2096</v>
      </c>
      <c r="O466" s="34" t="s">
        <v>211</v>
      </c>
      <c r="P466" s="34">
        <v>1892</v>
      </c>
      <c r="V466" s="34" t="s">
        <v>1720</v>
      </c>
    </row>
    <row r="467" spans="1:22" x14ac:dyDescent="0.35">
      <c r="A467" s="34" t="s">
        <v>163</v>
      </c>
      <c r="B467" s="34" t="s">
        <v>210</v>
      </c>
      <c r="C467" s="34" t="s">
        <v>2012</v>
      </c>
      <c r="D467" s="34" t="s">
        <v>2124</v>
      </c>
      <c r="E467" s="34" t="s">
        <v>2123</v>
      </c>
      <c r="F467" s="34" t="s">
        <v>2098</v>
      </c>
      <c r="G467" s="34" t="s">
        <v>2018</v>
      </c>
      <c r="H467" s="34">
        <v>144300</v>
      </c>
      <c r="I467" s="34" t="s">
        <v>2123</v>
      </c>
      <c r="J467" s="34">
        <v>4</v>
      </c>
      <c r="K467" s="34">
        <v>0</v>
      </c>
      <c r="L467" s="34">
        <v>0</v>
      </c>
      <c r="N467" s="34" t="s">
        <v>2096</v>
      </c>
      <c r="O467" s="34" t="s">
        <v>211</v>
      </c>
      <c r="P467" s="34">
        <v>1900</v>
      </c>
      <c r="V467" s="34" t="s">
        <v>2122</v>
      </c>
    </row>
    <row r="468" spans="1:22" x14ac:dyDescent="0.35">
      <c r="A468" s="34" t="s">
        <v>163</v>
      </c>
      <c r="B468" s="34" t="s">
        <v>212</v>
      </c>
      <c r="C468" s="34" t="s">
        <v>2012</v>
      </c>
      <c r="D468" s="34" t="s">
        <v>2121</v>
      </c>
      <c r="E468" s="34" t="s">
        <v>458</v>
      </c>
      <c r="F468" s="34" t="s">
        <v>2098</v>
      </c>
      <c r="G468" s="34" t="s">
        <v>2018</v>
      </c>
      <c r="H468" s="34">
        <v>144299</v>
      </c>
      <c r="I468" s="34" t="s">
        <v>458</v>
      </c>
      <c r="J468" s="34">
        <v>4</v>
      </c>
      <c r="K468" s="34">
        <v>0</v>
      </c>
      <c r="L468" s="34">
        <v>0</v>
      </c>
      <c r="N468" s="34" t="s">
        <v>2096</v>
      </c>
      <c r="O468" s="34" t="s">
        <v>211</v>
      </c>
      <c r="P468" s="34">
        <v>1899</v>
      </c>
      <c r="V468" s="34" t="s">
        <v>2120</v>
      </c>
    </row>
    <row r="469" spans="1:22" x14ac:dyDescent="0.35">
      <c r="A469" s="34" t="s">
        <v>163</v>
      </c>
      <c r="B469" s="34" t="s">
        <v>220</v>
      </c>
      <c r="C469" s="34" t="s">
        <v>2012</v>
      </c>
      <c r="D469" s="34" t="s">
        <v>2119</v>
      </c>
      <c r="E469" s="34" t="s">
        <v>2118</v>
      </c>
      <c r="F469" s="34" t="s">
        <v>2098</v>
      </c>
      <c r="G469" s="34" t="s">
        <v>2018</v>
      </c>
      <c r="H469" s="34">
        <v>144297</v>
      </c>
      <c r="I469" s="34" t="s">
        <v>2118</v>
      </c>
      <c r="J469" s="34">
        <v>4</v>
      </c>
      <c r="K469" s="34">
        <v>0</v>
      </c>
      <c r="L469" s="34">
        <v>0</v>
      </c>
      <c r="N469" s="34" t="s">
        <v>2096</v>
      </c>
      <c r="O469" s="34" t="s">
        <v>211</v>
      </c>
      <c r="P469" s="34">
        <v>1901</v>
      </c>
      <c r="V469" s="34" t="s">
        <v>2117</v>
      </c>
    </row>
    <row r="470" spans="1:22" x14ac:dyDescent="0.35">
      <c r="A470" s="34" t="s">
        <v>163</v>
      </c>
      <c r="B470" s="34" t="s">
        <v>214</v>
      </c>
      <c r="C470" s="34" t="s">
        <v>2007</v>
      </c>
      <c r="D470" s="34" t="s">
        <v>2116</v>
      </c>
      <c r="E470" s="34" t="s">
        <v>2115</v>
      </c>
      <c r="F470" s="34" t="s">
        <v>2098</v>
      </c>
      <c r="G470" s="34" t="s">
        <v>2018</v>
      </c>
      <c r="H470" s="34">
        <v>144296</v>
      </c>
      <c r="I470" s="34" t="s">
        <v>2115</v>
      </c>
      <c r="J470" s="34">
        <v>4</v>
      </c>
      <c r="K470" s="34">
        <v>0</v>
      </c>
      <c r="L470" s="34">
        <v>0</v>
      </c>
      <c r="N470" s="34" t="s">
        <v>2096</v>
      </c>
      <c r="O470" s="34" t="s">
        <v>211</v>
      </c>
      <c r="P470" s="34">
        <v>1897</v>
      </c>
      <c r="V470" s="34" t="s">
        <v>2114</v>
      </c>
    </row>
    <row r="471" spans="1:22" x14ac:dyDescent="0.35">
      <c r="A471" s="34" t="s">
        <v>163</v>
      </c>
      <c r="B471" s="34" t="s">
        <v>215</v>
      </c>
      <c r="C471" s="34" t="s">
        <v>2007</v>
      </c>
      <c r="D471" s="34" t="s">
        <v>2113</v>
      </c>
      <c r="E471" s="34" t="s">
        <v>460</v>
      </c>
      <c r="F471" s="34" t="s">
        <v>2098</v>
      </c>
      <c r="G471" s="34" t="s">
        <v>2018</v>
      </c>
      <c r="H471" s="34">
        <v>144295</v>
      </c>
      <c r="I471" s="34" t="s">
        <v>460</v>
      </c>
      <c r="J471" s="34">
        <v>4</v>
      </c>
      <c r="K471" s="34">
        <v>0</v>
      </c>
      <c r="L471" s="34">
        <v>0</v>
      </c>
      <c r="N471" s="34" t="s">
        <v>2096</v>
      </c>
      <c r="O471" s="34" t="s">
        <v>211</v>
      </c>
      <c r="P471" s="34">
        <v>1896</v>
      </c>
      <c r="V471" s="34" t="s">
        <v>2112</v>
      </c>
    </row>
    <row r="472" spans="1:22" x14ac:dyDescent="0.35">
      <c r="A472" s="34" t="s">
        <v>163</v>
      </c>
      <c r="B472" s="34" t="s">
        <v>221</v>
      </c>
      <c r="C472" s="34" t="s">
        <v>2007</v>
      </c>
      <c r="D472" s="34" t="s">
        <v>2111</v>
      </c>
      <c r="E472" s="34" t="s">
        <v>2110</v>
      </c>
      <c r="F472" s="34" t="s">
        <v>2098</v>
      </c>
      <c r="G472" s="34" t="s">
        <v>2018</v>
      </c>
      <c r="H472" s="34">
        <v>144298</v>
      </c>
      <c r="I472" s="34" t="s">
        <v>2110</v>
      </c>
      <c r="J472" s="34">
        <v>4</v>
      </c>
      <c r="K472" s="34">
        <v>0</v>
      </c>
      <c r="L472" s="34">
        <v>0</v>
      </c>
      <c r="N472" s="34" t="s">
        <v>2096</v>
      </c>
      <c r="O472" s="34" t="s">
        <v>211</v>
      </c>
      <c r="P472" s="34">
        <v>1898</v>
      </c>
      <c r="V472" s="34" t="s">
        <v>2109</v>
      </c>
    </row>
    <row r="473" spans="1:22" x14ac:dyDescent="0.35">
      <c r="A473" s="34" t="s">
        <v>164</v>
      </c>
      <c r="B473" s="34" t="s">
        <v>210</v>
      </c>
      <c r="C473" s="34" t="s">
        <v>2012</v>
      </c>
      <c r="D473" s="34" t="s">
        <v>2108</v>
      </c>
      <c r="E473" s="34" t="s">
        <v>2107</v>
      </c>
      <c r="F473" s="34" t="s">
        <v>2098</v>
      </c>
      <c r="G473" s="34" t="s">
        <v>2018</v>
      </c>
      <c r="H473" s="34">
        <v>144515</v>
      </c>
      <c r="I473" s="34" t="s">
        <v>2107</v>
      </c>
      <c r="J473" s="34">
        <v>4</v>
      </c>
      <c r="K473" s="34">
        <v>0</v>
      </c>
      <c r="L473" s="34">
        <v>0</v>
      </c>
      <c r="N473" s="34" t="s">
        <v>2096</v>
      </c>
      <c r="O473" s="34" t="s">
        <v>211</v>
      </c>
      <c r="P473" s="34">
        <v>1912</v>
      </c>
      <c r="V473" s="34" t="s">
        <v>2106</v>
      </c>
    </row>
    <row r="474" spans="1:22" x14ac:dyDescent="0.35">
      <c r="A474" s="34" t="s">
        <v>164</v>
      </c>
      <c r="B474" s="34" t="s">
        <v>212</v>
      </c>
      <c r="C474" s="34" t="s">
        <v>2012</v>
      </c>
      <c r="D474" s="34" t="s">
        <v>2105</v>
      </c>
      <c r="E474" s="34" t="s">
        <v>462</v>
      </c>
      <c r="F474" s="34" t="s">
        <v>2098</v>
      </c>
      <c r="G474" s="34" t="s">
        <v>2018</v>
      </c>
      <c r="H474" s="34">
        <v>144520</v>
      </c>
      <c r="I474" s="34" t="s">
        <v>462</v>
      </c>
      <c r="J474" s="34">
        <v>4</v>
      </c>
      <c r="K474" s="34">
        <v>0</v>
      </c>
      <c r="L474" s="34">
        <v>0</v>
      </c>
      <c r="N474" s="34" t="s">
        <v>2096</v>
      </c>
      <c r="O474" s="34" t="s">
        <v>211</v>
      </c>
      <c r="P474" s="34">
        <v>1911</v>
      </c>
      <c r="V474" s="34" t="s">
        <v>1726</v>
      </c>
    </row>
    <row r="475" spans="1:22" x14ac:dyDescent="0.35">
      <c r="A475" s="34" t="s">
        <v>164</v>
      </c>
      <c r="B475" s="34" t="s">
        <v>220</v>
      </c>
      <c r="C475" s="34" t="s">
        <v>2012</v>
      </c>
      <c r="D475" s="34" t="s">
        <v>2104</v>
      </c>
      <c r="E475" s="34" t="s">
        <v>2103</v>
      </c>
      <c r="F475" s="34" t="s">
        <v>2098</v>
      </c>
      <c r="G475" s="34" t="s">
        <v>2018</v>
      </c>
      <c r="H475" s="34">
        <v>144517</v>
      </c>
      <c r="I475" s="34" t="s">
        <v>2103</v>
      </c>
      <c r="J475" s="34">
        <v>4</v>
      </c>
      <c r="K475" s="34">
        <v>0</v>
      </c>
      <c r="L475" s="34">
        <v>0</v>
      </c>
      <c r="N475" s="34" t="s">
        <v>2096</v>
      </c>
      <c r="O475" s="34" t="s">
        <v>211</v>
      </c>
      <c r="P475" s="34">
        <v>1913</v>
      </c>
      <c r="V475" s="34" t="s">
        <v>1725</v>
      </c>
    </row>
    <row r="476" spans="1:22" x14ac:dyDescent="0.35">
      <c r="A476" s="34" t="s">
        <v>164</v>
      </c>
      <c r="B476" s="34" t="s">
        <v>214</v>
      </c>
      <c r="C476" s="34" t="s">
        <v>2007</v>
      </c>
      <c r="D476" s="34" t="s">
        <v>2102</v>
      </c>
      <c r="E476" s="34" t="s">
        <v>2101</v>
      </c>
      <c r="F476" s="34" t="s">
        <v>2098</v>
      </c>
      <c r="G476" s="34" t="s">
        <v>2018</v>
      </c>
      <c r="H476" s="34">
        <v>144518</v>
      </c>
      <c r="I476" s="34" t="s">
        <v>2101</v>
      </c>
      <c r="J476" s="34">
        <v>4</v>
      </c>
      <c r="K476" s="34">
        <v>0</v>
      </c>
      <c r="L476" s="34">
        <v>0</v>
      </c>
      <c r="N476" s="34" t="s">
        <v>2096</v>
      </c>
      <c r="O476" s="34" t="s">
        <v>211</v>
      </c>
      <c r="P476" s="34">
        <v>1909</v>
      </c>
      <c r="V476" s="34" t="s">
        <v>1727</v>
      </c>
    </row>
    <row r="477" spans="1:22" x14ac:dyDescent="0.35">
      <c r="A477" s="34" t="s">
        <v>164</v>
      </c>
      <c r="B477" s="34" t="s">
        <v>215</v>
      </c>
      <c r="C477" s="34" t="s">
        <v>2007</v>
      </c>
      <c r="D477" s="34" t="s">
        <v>2100</v>
      </c>
      <c r="E477" s="34" t="s">
        <v>465</v>
      </c>
      <c r="F477" s="34" t="s">
        <v>2098</v>
      </c>
      <c r="G477" s="34" t="s">
        <v>2018</v>
      </c>
      <c r="H477" s="34">
        <v>144516</v>
      </c>
      <c r="I477" s="34" t="s">
        <v>465</v>
      </c>
      <c r="J477" s="34">
        <v>4</v>
      </c>
      <c r="K477" s="34">
        <v>0</v>
      </c>
      <c r="L477" s="34">
        <v>0</v>
      </c>
      <c r="N477" s="34" t="s">
        <v>2096</v>
      </c>
      <c r="O477" s="34" t="s">
        <v>211</v>
      </c>
      <c r="P477" s="34">
        <v>1908</v>
      </c>
      <c r="V477" s="34" t="s">
        <v>1729</v>
      </c>
    </row>
    <row r="478" spans="1:22" x14ac:dyDescent="0.35">
      <c r="A478" s="34" t="s">
        <v>164</v>
      </c>
      <c r="B478" s="34" t="s">
        <v>221</v>
      </c>
      <c r="C478" s="34" t="s">
        <v>2007</v>
      </c>
      <c r="D478" s="34" t="s">
        <v>2099</v>
      </c>
      <c r="E478" s="34" t="s">
        <v>2097</v>
      </c>
      <c r="F478" s="34" t="s">
        <v>2098</v>
      </c>
      <c r="G478" s="34" t="s">
        <v>2018</v>
      </c>
      <c r="H478" s="34">
        <v>144519</v>
      </c>
      <c r="I478" s="34" t="s">
        <v>2097</v>
      </c>
      <c r="J478" s="34">
        <v>4</v>
      </c>
      <c r="K478" s="34">
        <v>0</v>
      </c>
      <c r="L478" s="34">
        <v>0</v>
      </c>
      <c r="N478" s="34" t="s">
        <v>2096</v>
      </c>
      <c r="O478" s="34" t="s">
        <v>211</v>
      </c>
      <c r="P478" s="34">
        <v>1910</v>
      </c>
      <c r="V478" s="34" t="s">
        <v>1728</v>
      </c>
    </row>
    <row r="479" spans="1:22" x14ac:dyDescent="0.35">
      <c r="A479" s="34" t="s">
        <v>1953</v>
      </c>
      <c r="B479" s="34" t="s">
        <v>215</v>
      </c>
      <c r="C479" s="34" t="s">
        <v>2007</v>
      </c>
      <c r="D479" s="34" t="s">
        <v>2095</v>
      </c>
      <c r="E479" s="34" t="s">
        <v>2094</v>
      </c>
      <c r="F479" s="34" t="s">
        <v>2005</v>
      </c>
      <c r="G479" s="34" t="s">
        <v>2018</v>
      </c>
      <c r="H479" s="34">
        <v>148594</v>
      </c>
      <c r="I479" s="34" t="s">
        <v>2094</v>
      </c>
      <c r="J479" s="34">
        <v>3</v>
      </c>
      <c r="K479" s="34">
        <v>0</v>
      </c>
      <c r="L479" s="34">
        <v>0</v>
      </c>
      <c r="O479" s="34" t="s">
        <v>211</v>
      </c>
      <c r="P479" s="34">
        <v>607</v>
      </c>
    </row>
    <row r="480" spans="1:22" x14ac:dyDescent="0.35">
      <c r="A480" s="34" t="s">
        <v>1953</v>
      </c>
      <c r="B480" s="34" t="s">
        <v>214</v>
      </c>
      <c r="C480" s="34" t="s">
        <v>2007</v>
      </c>
      <c r="D480" s="34" t="s">
        <v>2093</v>
      </c>
      <c r="E480" s="34" t="s">
        <v>2092</v>
      </c>
      <c r="F480" s="34" t="s">
        <v>2005</v>
      </c>
      <c r="G480" s="34" t="s">
        <v>2018</v>
      </c>
      <c r="H480" s="34">
        <v>148597</v>
      </c>
      <c r="I480" s="34" t="s">
        <v>2092</v>
      </c>
      <c r="J480" s="34">
        <v>3</v>
      </c>
      <c r="K480" s="34">
        <v>0</v>
      </c>
      <c r="L480" s="34">
        <v>0</v>
      </c>
      <c r="O480" s="34" t="s">
        <v>211</v>
      </c>
      <c r="P480" s="34">
        <v>608</v>
      </c>
    </row>
    <row r="481" spans="1:22" x14ac:dyDescent="0.35">
      <c r="A481" s="34" t="s">
        <v>1953</v>
      </c>
      <c r="B481" s="34" t="s">
        <v>214</v>
      </c>
      <c r="C481" s="34" t="s">
        <v>2007</v>
      </c>
      <c r="D481" s="34" t="s">
        <v>2091</v>
      </c>
      <c r="E481" s="34" t="s">
        <v>2090</v>
      </c>
      <c r="F481" s="34" t="s">
        <v>2005</v>
      </c>
      <c r="G481" s="34" t="s">
        <v>2018</v>
      </c>
      <c r="H481" s="34">
        <v>148597</v>
      </c>
      <c r="I481" s="34" t="s">
        <v>2090</v>
      </c>
      <c r="J481" s="34">
        <v>3</v>
      </c>
      <c r="K481" s="34">
        <v>0</v>
      </c>
      <c r="L481" s="34">
        <v>0</v>
      </c>
      <c r="O481" s="34" t="s">
        <v>211</v>
      </c>
      <c r="P481" s="34">
        <v>609</v>
      </c>
    </row>
    <row r="482" spans="1:22" x14ac:dyDescent="0.35">
      <c r="A482" s="34" t="s">
        <v>1953</v>
      </c>
      <c r="B482" s="34" t="s">
        <v>212</v>
      </c>
      <c r="C482" s="34" t="s">
        <v>2012</v>
      </c>
      <c r="D482" s="34" t="s">
        <v>2089</v>
      </c>
      <c r="E482" s="34" t="s">
        <v>2088</v>
      </c>
      <c r="F482" s="34" t="s">
        <v>2005</v>
      </c>
      <c r="G482" s="34" t="s">
        <v>2018</v>
      </c>
      <c r="H482" s="34">
        <v>148595</v>
      </c>
      <c r="I482" s="34" t="s">
        <v>2088</v>
      </c>
      <c r="J482" s="34">
        <v>3</v>
      </c>
      <c r="K482" s="34">
        <v>0</v>
      </c>
      <c r="L482" s="34">
        <v>0</v>
      </c>
      <c r="O482" s="34" t="s">
        <v>211</v>
      </c>
      <c r="P482" s="34">
        <v>875</v>
      </c>
    </row>
    <row r="483" spans="1:22" x14ac:dyDescent="0.35">
      <c r="A483" s="34" t="s">
        <v>1953</v>
      </c>
      <c r="B483" s="34" t="s">
        <v>210</v>
      </c>
      <c r="C483" s="34" t="s">
        <v>2012</v>
      </c>
      <c r="D483" s="34" t="s">
        <v>2087</v>
      </c>
      <c r="E483" s="34" t="s">
        <v>2086</v>
      </c>
      <c r="F483" s="34" t="s">
        <v>2005</v>
      </c>
      <c r="G483" s="34" t="s">
        <v>2018</v>
      </c>
      <c r="H483" s="34">
        <v>148596</v>
      </c>
      <c r="I483" s="34" t="s">
        <v>2086</v>
      </c>
      <c r="J483" s="34">
        <v>3</v>
      </c>
      <c r="K483" s="34">
        <v>0</v>
      </c>
      <c r="L483" s="34">
        <v>0</v>
      </c>
      <c r="O483" s="34" t="s">
        <v>211</v>
      </c>
      <c r="P483" s="34">
        <v>876</v>
      </c>
    </row>
    <row r="484" spans="1:22" x14ac:dyDescent="0.35">
      <c r="A484" s="34" t="s">
        <v>1953</v>
      </c>
      <c r="B484" s="34" t="s">
        <v>210</v>
      </c>
      <c r="C484" s="34" t="s">
        <v>2012</v>
      </c>
      <c r="D484" s="34" t="s">
        <v>2085</v>
      </c>
      <c r="E484" s="34" t="s">
        <v>2084</v>
      </c>
      <c r="F484" s="34" t="s">
        <v>2005</v>
      </c>
      <c r="G484" s="34" t="s">
        <v>2018</v>
      </c>
      <c r="H484" s="34">
        <v>148596</v>
      </c>
      <c r="I484" s="34" t="s">
        <v>2084</v>
      </c>
      <c r="J484" s="34">
        <v>3</v>
      </c>
      <c r="K484" s="34">
        <v>0</v>
      </c>
      <c r="L484" s="34">
        <v>0</v>
      </c>
      <c r="O484" s="34" t="s">
        <v>211</v>
      </c>
      <c r="P484" s="34">
        <v>877</v>
      </c>
    </row>
    <row r="485" spans="1:22" x14ac:dyDescent="0.35">
      <c r="A485" s="34" t="s">
        <v>1954</v>
      </c>
      <c r="B485" s="34" t="s">
        <v>215</v>
      </c>
      <c r="C485" s="34" t="s">
        <v>2007</v>
      </c>
      <c r="D485" s="34" t="s">
        <v>2083</v>
      </c>
      <c r="E485" s="34" t="s">
        <v>2082</v>
      </c>
      <c r="F485" s="34" t="s">
        <v>2005</v>
      </c>
      <c r="G485" s="34" t="s">
        <v>2018</v>
      </c>
      <c r="H485" s="34">
        <v>148768</v>
      </c>
      <c r="I485" s="34" t="s">
        <v>2082</v>
      </c>
      <c r="J485" s="34">
        <v>4</v>
      </c>
      <c r="K485" s="34">
        <v>0</v>
      </c>
      <c r="L485" s="34">
        <v>0</v>
      </c>
      <c r="O485" s="34" t="s">
        <v>211</v>
      </c>
      <c r="P485" s="34">
        <v>610</v>
      </c>
      <c r="V485" s="34" t="s">
        <v>2081</v>
      </c>
    </row>
    <row r="486" spans="1:22" x14ac:dyDescent="0.35">
      <c r="A486" s="34" t="s">
        <v>1954</v>
      </c>
      <c r="B486" s="34" t="s">
        <v>214</v>
      </c>
      <c r="C486" s="34" t="s">
        <v>2007</v>
      </c>
      <c r="D486" s="34" t="s">
        <v>2080</v>
      </c>
      <c r="E486" s="34" t="s">
        <v>2079</v>
      </c>
      <c r="F486" s="34" t="s">
        <v>2005</v>
      </c>
      <c r="G486" s="34" t="s">
        <v>2018</v>
      </c>
      <c r="H486" s="34">
        <v>148770</v>
      </c>
      <c r="I486" s="34" t="s">
        <v>2079</v>
      </c>
      <c r="J486" s="34">
        <v>4</v>
      </c>
      <c r="K486" s="34">
        <v>0</v>
      </c>
      <c r="L486" s="34">
        <v>0</v>
      </c>
      <c r="O486" s="34" t="s">
        <v>211</v>
      </c>
      <c r="P486" s="34">
        <v>611</v>
      </c>
      <c r="V486" s="34" t="s">
        <v>2078</v>
      </c>
    </row>
    <row r="487" spans="1:22" x14ac:dyDescent="0.35">
      <c r="A487" s="34" t="s">
        <v>1954</v>
      </c>
      <c r="B487" s="34" t="s">
        <v>214</v>
      </c>
      <c r="C487" s="34" t="s">
        <v>2007</v>
      </c>
      <c r="D487" s="34" t="s">
        <v>2077</v>
      </c>
      <c r="E487" s="34" t="s">
        <v>2076</v>
      </c>
      <c r="F487" s="34" t="s">
        <v>2005</v>
      </c>
      <c r="G487" s="34" t="s">
        <v>2018</v>
      </c>
      <c r="I487" s="34" t="s">
        <v>2076</v>
      </c>
      <c r="J487" s="34">
        <v>4</v>
      </c>
      <c r="K487" s="34">
        <v>0</v>
      </c>
      <c r="L487" s="34">
        <v>0</v>
      </c>
      <c r="O487" s="34" t="s">
        <v>211</v>
      </c>
      <c r="P487" s="34">
        <v>612</v>
      </c>
      <c r="V487" s="34" t="s">
        <v>2075</v>
      </c>
    </row>
    <row r="488" spans="1:22" x14ac:dyDescent="0.35">
      <c r="A488" s="34" t="s">
        <v>1954</v>
      </c>
      <c r="B488" s="34" t="s">
        <v>212</v>
      </c>
      <c r="C488" s="34" t="s">
        <v>2012</v>
      </c>
      <c r="D488" s="34" t="s">
        <v>2074</v>
      </c>
      <c r="E488" s="34" t="s">
        <v>2073</v>
      </c>
      <c r="F488" s="34" t="s">
        <v>2005</v>
      </c>
      <c r="G488" s="34" t="s">
        <v>2018</v>
      </c>
      <c r="H488" s="34">
        <v>148771</v>
      </c>
      <c r="I488" s="34" t="s">
        <v>2073</v>
      </c>
      <c r="J488" s="34">
        <v>4</v>
      </c>
      <c r="K488" s="34">
        <v>0</v>
      </c>
      <c r="L488" s="34">
        <v>0</v>
      </c>
      <c r="O488" s="34" t="s">
        <v>211</v>
      </c>
      <c r="P488" s="34">
        <v>878</v>
      </c>
      <c r="V488" s="34" t="s">
        <v>2072</v>
      </c>
    </row>
    <row r="489" spans="1:22" x14ac:dyDescent="0.35">
      <c r="A489" s="34" t="s">
        <v>1954</v>
      </c>
      <c r="B489" s="34" t="s">
        <v>210</v>
      </c>
      <c r="C489" s="34" t="s">
        <v>2012</v>
      </c>
      <c r="D489" s="34" t="s">
        <v>2071</v>
      </c>
      <c r="E489" s="34" t="s">
        <v>2070</v>
      </c>
      <c r="F489" s="34" t="s">
        <v>2005</v>
      </c>
      <c r="G489" s="34" t="s">
        <v>2018</v>
      </c>
      <c r="H489" s="34">
        <v>148769</v>
      </c>
      <c r="I489" s="34" t="s">
        <v>2070</v>
      </c>
      <c r="J489" s="34">
        <v>4</v>
      </c>
      <c r="K489" s="34">
        <v>0</v>
      </c>
      <c r="L489" s="34">
        <v>0</v>
      </c>
      <c r="O489" s="34" t="s">
        <v>211</v>
      </c>
      <c r="P489" s="34">
        <v>879</v>
      </c>
      <c r="V489" s="34" t="s">
        <v>2069</v>
      </c>
    </row>
    <row r="490" spans="1:22" x14ac:dyDescent="0.35">
      <c r="A490" s="34" t="s">
        <v>1954</v>
      </c>
      <c r="B490" s="34" t="s">
        <v>210</v>
      </c>
      <c r="C490" s="34" t="s">
        <v>2012</v>
      </c>
      <c r="D490" s="34" t="s">
        <v>2068</v>
      </c>
      <c r="E490" s="34" t="s">
        <v>2067</v>
      </c>
      <c r="F490" s="34" t="s">
        <v>2005</v>
      </c>
      <c r="G490" s="34" t="s">
        <v>2018</v>
      </c>
      <c r="I490" s="34" t="s">
        <v>2067</v>
      </c>
      <c r="J490" s="34">
        <v>4</v>
      </c>
      <c r="K490" s="34">
        <v>0</v>
      </c>
      <c r="L490" s="34">
        <v>0</v>
      </c>
      <c r="O490" s="34" t="s">
        <v>211</v>
      </c>
      <c r="P490" s="34">
        <v>880</v>
      </c>
      <c r="V490" s="34" t="s">
        <v>2066</v>
      </c>
    </row>
    <row r="491" spans="1:22" x14ac:dyDescent="0.35">
      <c r="A491" s="34" t="s">
        <v>45</v>
      </c>
      <c r="B491" s="34" t="s">
        <v>210</v>
      </c>
      <c r="C491" s="34" t="s">
        <v>2012</v>
      </c>
      <c r="D491" s="34" t="s">
        <v>2065</v>
      </c>
      <c r="E491" s="34" t="s">
        <v>1778</v>
      </c>
      <c r="F491" s="34" t="s">
        <v>2005</v>
      </c>
      <c r="G491" s="34" t="s">
        <v>2048</v>
      </c>
      <c r="H491" s="34">
        <v>131304</v>
      </c>
      <c r="I491" s="34" t="s">
        <v>1778</v>
      </c>
      <c r="J491" s="34">
        <v>4</v>
      </c>
      <c r="K491" s="34">
        <v>0</v>
      </c>
      <c r="L491" s="34">
        <v>0</v>
      </c>
      <c r="O491" s="34" t="s">
        <v>211</v>
      </c>
      <c r="P491" s="34">
        <v>821</v>
      </c>
      <c r="U491" s="34" t="s">
        <v>2016</v>
      </c>
      <c r="V491" s="34" t="s">
        <v>1526</v>
      </c>
    </row>
    <row r="492" spans="1:22" x14ac:dyDescent="0.35">
      <c r="A492" s="34" t="s">
        <v>45</v>
      </c>
      <c r="B492" s="34" t="s">
        <v>210</v>
      </c>
      <c r="C492" s="34" t="s">
        <v>2012</v>
      </c>
      <c r="F492" s="34" t="s">
        <v>2005</v>
      </c>
      <c r="I492" s="34" t="s">
        <v>2064</v>
      </c>
      <c r="J492" s="34">
        <v>4</v>
      </c>
      <c r="K492" s="34">
        <v>0</v>
      </c>
      <c r="L492" s="34">
        <v>0</v>
      </c>
      <c r="O492" s="34" t="s">
        <v>211</v>
      </c>
      <c r="P492" s="34">
        <v>822</v>
      </c>
      <c r="U492" s="34" t="s">
        <v>2016</v>
      </c>
    </row>
    <row r="493" spans="1:22" x14ac:dyDescent="0.35">
      <c r="A493" s="34" t="s">
        <v>45</v>
      </c>
      <c r="B493" s="34" t="s">
        <v>212</v>
      </c>
      <c r="C493" s="34" t="s">
        <v>2012</v>
      </c>
      <c r="D493" s="34" t="s">
        <v>2063</v>
      </c>
      <c r="E493" s="34" t="s">
        <v>241</v>
      </c>
      <c r="F493" s="34" t="s">
        <v>2005</v>
      </c>
      <c r="G493" s="34" t="s">
        <v>2048</v>
      </c>
      <c r="H493" s="34">
        <v>131301</v>
      </c>
      <c r="I493" s="34" t="s">
        <v>241</v>
      </c>
      <c r="J493" s="34">
        <v>4</v>
      </c>
      <c r="K493" s="34">
        <v>0</v>
      </c>
      <c r="L493" s="34">
        <v>0</v>
      </c>
      <c r="O493" s="34" t="s">
        <v>211</v>
      </c>
      <c r="P493" s="34">
        <v>820</v>
      </c>
      <c r="U493" s="34" t="s">
        <v>2016</v>
      </c>
      <c r="V493" s="34" t="s">
        <v>1528</v>
      </c>
    </row>
    <row r="494" spans="1:22" x14ac:dyDescent="0.35">
      <c r="A494" s="34" t="s">
        <v>45</v>
      </c>
      <c r="B494" s="34" t="s">
        <v>216</v>
      </c>
      <c r="C494" s="34" t="s">
        <v>2012</v>
      </c>
      <c r="D494" s="34" t="s">
        <v>2062</v>
      </c>
      <c r="E494" s="34" t="s">
        <v>2061</v>
      </c>
      <c r="F494" s="34" t="s">
        <v>2005</v>
      </c>
      <c r="G494" s="34" t="s">
        <v>2048</v>
      </c>
      <c r="H494" s="34">
        <v>131303</v>
      </c>
      <c r="I494" s="34" t="s">
        <v>2061</v>
      </c>
      <c r="J494" s="34">
        <v>4</v>
      </c>
      <c r="K494" s="34">
        <v>0</v>
      </c>
      <c r="L494" s="34">
        <v>0</v>
      </c>
      <c r="O494" s="34" t="s">
        <v>211</v>
      </c>
      <c r="P494" s="34">
        <v>823</v>
      </c>
      <c r="U494" s="34" t="s">
        <v>2016</v>
      </c>
      <c r="V494" s="34" t="s">
        <v>1529</v>
      </c>
    </row>
    <row r="495" spans="1:22" x14ac:dyDescent="0.35">
      <c r="A495" s="34" t="s">
        <v>45</v>
      </c>
      <c r="B495" s="34" t="s">
        <v>216</v>
      </c>
      <c r="C495" s="34" t="s">
        <v>2012</v>
      </c>
      <c r="F495" s="34" t="s">
        <v>2005</v>
      </c>
      <c r="I495" s="34" t="s">
        <v>2060</v>
      </c>
      <c r="J495" s="34">
        <v>4</v>
      </c>
      <c r="K495" s="34">
        <v>0</v>
      </c>
      <c r="L495" s="34">
        <v>0</v>
      </c>
      <c r="O495" s="34" t="s">
        <v>211</v>
      </c>
      <c r="P495" s="34">
        <v>824</v>
      </c>
      <c r="U495" s="34" t="s">
        <v>2016</v>
      </c>
    </row>
    <row r="496" spans="1:22" x14ac:dyDescent="0.35">
      <c r="A496" s="34" t="s">
        <v>45</v>
      </c>
      <c r="B496" s="34" t="s">
        <v>220</v>
      </c>
      <c r="C496" s="34" t="s">
        <v>2012</v>
      </c>
      <c r="D496" s="34" t="s">
        <v>2059</v>
      </c>
      <c r="E496" s="34" t="s">
        <v>2058</v>
      </c>
      <c r="F496" s="34" t="s">
        <v>2005</v>
      </c>
      <c r="G496" s="34" t="s">
        <v>2048</v>
      </c>
      <c r="H496" s="34">
        <v>131302</v>
      </c>
      <c r="I496" s="34" t="s">
        <v>2058</v>
      </c>
      <c r="J496" s="34">
        <v>4</v>
      </c>
      <c r="K496" s="34">
        <v>0</v>
      </c>
      <c r="L496" s="34">
        <v>0</v>
      </c>
      <c r="O496" s="34" t="s">
        <v>211</v>
      </c>
      <c r="P496" s="34">
        <v>825</v>
      </c>
      <c r="U496" s="34" t="s">
        <v>2016</v>
      </c>
      <c r="V496" s="34" t="s">
        <v>1531</v>
      </c>
    </row>
    <row r="497" spans="1:22" x14ac:dyDescent="0.35">
      <c r="A497" s="34" t="s">
        <v>45</v>
      </c>
      <c r="B497" s="34" t="s">
        <v>220</v>
      </c>
      <c r="C497" s="34" t="s">
        <v>2012</v>
      </c>
      <c r="F497" s="34" t="s">
        <v>2005</v>
      </c>
      <c r="I497" s="34" t="s">
        <v>2057</v>
      </c>
      <c r="J497" s="34">
        <v>4</v>
      </c>
      <c r="K497" s="34">
        <v>0</v>
      </c>
      <c r="L497" s="34">
        <v>0</v>
      </c>
      <c r="O497" s="34" t="s">
        <v>211</v>
      </c>
      <c r="P497" s="34">
        <v>826</v>
      </c>
      <c r="U497" s="34" t="s">
        <v>2016</v>
      </c>
    </row>
    <row r="498" spans="1:22" x14ac:dyDescent="0.35">
      <c r="A498" s="34" t="s">
        <v>45</v>
      </c>
      <c r="B498" s="34" t="s">
        <v>214</v>
      </c>
      <c r="C498" s="34" t="s">
        <v>2007</v>
      </c>
      <c r="D498" s="34" t="s">
        <v>2056</v>
      </c>
      <c r="E498" s="34" t="s">
        <v>2055</v>
      </c>
      <c r="F498" s="34" t="s">
        <v>2005</v>
      </c>
      <c r="G498" s="34" t="s">
        <v>2048</v>
      </c>
      <c r="H498" s="34">
        <v>131298</v>
      </c>
      <c r="I498" s="34" t="s">
        <v>2055</v>
      </c>
      <c r="J498" s="34">
        <v>4</v>
      </c>
      <c r="K498" s="34">
        <v>0</v>
      </c>
      <c r="L498" s="34">
        <v>0</v>
      </c>
      <c r="O498" s="34" t="s">
        <v>211</v>
      </c>
      <c r="P498" s="34">
        <v>548</v>
      </c>
      <c r="U498" s="34" t="s">
        <v>2016</v>
      </c>
      <c r="V498" s="34" t="s">
        <v>1533</v>
      </c>
    </row>
    <row r="499" spans="1:22" x14ac:dyDescent="0.35">
      <c r="A499" s="34" t="s">
        <v>45</v>
      </c>
      <c r="B499" s="34" t="s">
        <v>214</v>
      </c>
      <c r="C499" s="34" t="s">
        <v>2007</v>
      </c>
      <c r="F499" s="34" t="s">
        <v>2005</v>
      </c>
      <c r="I499" s="34" t="s">
        <v>2054</v>
      </c>
      <c r="J499" s="34">
        <v>4</v>
      </c>
      <c r="K499" s="34">
        <v>0</v>
      </c>
      <c r="L499" s="34">
        <v>0</v>
      </c>
      <c r="O499" s="34" t="s">
        <v>211</v>
      </c>
      <c r="P499" s="34">
        <v>549</v>
      </c>
      <c r="U499" s="34" t="s">
        <v>2016</v>
      </c>
    </row>
    <row r="500" spans="1:22" x14ac:dyDescent="0.35">
      <c r="A500" s="34" t="s">
        <v>45</v>
      </c>
      <c r="B500" s="34" t="s">
        <v>215</v>
      </c>
      <c r="C500" s="34" t="s">
        <v>2007</v>
      </c>
      <c r="D500" s="34" t="s">
        <v>2053</v>
      </c>
      <c r="E500" s="34" t="s">
        <v>245</v>
      </c>
      <c r="F500" s="34" t="s">
        <v>2005</v>
      </c>
      <c r="G500" s="34" t="s">
        <v>2048</v>
      </c>
      <c r="H500" s="34">
        <v>131297</v>
      </c>
      <c r="I500" s="34" t="s">
        <v>245</v>
      </c>
      <c r="J500" s="34">
        <v>4</v>
      </c>
      <c r="K500" s="34">
        <v>0</v>
      </c>
      <c r="L500" s="34">
        <v>0</v>
      </c>
      <c r="O500" s="34" t="s">
        <v>211</v>
      </c>
      <c r="P500" s="34">
        <v>547</v>
      </c>
      <c r="U500" s="34" t="s">
        <v>2016</v>
      </c>
      <c r="V500" s="34" t="s">
        <v>1535</v>
      </c>
    </row>
    <row r="501" spans="1:22" x14ac:dyDescent="0.35">
      <c r="A501" s="34" t="s">
        <v>45</v>
      </c>
      <c r="B501" s="34" t="s">
        <v>217</v>
      </c>
      <c r="C501" s="34" t="s">
        <v>2007</v>
      </c>
      <c r="D501" s="34" t="s">
        <v>2052</v>
      </c>
      <c r="E501" s="34" t="s">
        <v>2051</v>
      </c>
      <c r="F501" s="34" t="s">
        <v>2005</v>
      </c>
      <c r="G501" s="34" t="s">
        <v>2048</v>
      </c>
      <c r="H501" s="34">
        <v>131299</v>
      </c>
      <c r="I501" s="34" t="s">
        <v>2051</v>
      </c>
      <c r="J501" s="34">
        <v>4</v>
      </c>
      <c r="K501" s="34">
        <v>0</v>
      </c>
      <c r="L501" s="34">
        <v>0</v>
      </c>
      <c r="O501" s="34" t="s">
        <v>211</v>
      </c>
      <c r="P501" s="34">
        <v>550</v>
      </c>
      <c r="U501" s="34" t="s">
        <v>2016</v>
      </c>
      <c r="V501" s="34" t="s">
        <v>1536</v>
      </c>
    </row>
    <row r="502" spans="1:22" x14ac:dyDescent="0.35">
      <c r="A502" s="34" t="s">
        <v>45</v>
      </c>
      <c r="B502" s="34" t="s">
        <v>217</v>
      </c>
      <c r="C502" s="34" t="s">
        <v>2007</v>
      </c>
      <c r="F502" s="34" t="s">
        <v>2005</v>
      </c>
      <c r="I502" s="34" t="s">
        <v>2050</v>
      </c>
      <c r="J502" s="34">
        <v>4</v>
      </c>
      <c r="K502" s="34">
        <v>0</v>
      </c>
      <c r="L502" s="34">
        <v>0</v>
      </c>
      <c r="O502" s="34" t="s">
        <v>211</v>
      </c>
      <c r="P502" s="34">
        <v>551</v>
      </c>
      <c r="U502" s="34" t="s">
        <v>2016</v>
      </c>
    </row>
    <row r="503" spans="1:22" x14ac:dyDescent="0.35">
      <c r="A503" s="34" t="s">
        <v>45</v>
      </c>
      <c r="B503" s="34" t="s">
        <v>221</v>
      </c>
      <c r="C503" s="34" t="s">
        <v>2007</v>
      </c>
      <c r="D503" s="34" t="s">
        <v>2049</v>
      </c>
      <c r="E503" s="34" t="s">
        <v>2047</v>
      </c>
      <c r="F503" s="34" t="s">
        <v>2005</v>
      </c>
      <c r="G503" s="34" t="s">
        <v>2048</v>
      </c>
      <c r="H503" s="34">
        <v>131300</v>
      </c>
      <c r="I503" s="34" t="s">
        <v>2047</v>
      </c>
      <c r="J503" s="34">
        <v>4</v>
      </c>
      <c r="K503" s="34">
        <v>0</v>
      </c>
      <c r="L503" s="34">
        <v>0</v>
      </c>
      <c r="O503" s="34" t="s">
        <v>211</v>
      </c>
      <c r="P503" s="34">
        <v>552</v>
      </c>
      <c r="U503" s="34" t="s">
        <v>2016</v>
      </c>
      <c r="V503" s="34" t="s">
        <v>1538</v>
      </c>
    </row>
    <row r="504" spans="1:22" x14ac:dyDescent="0.35">
      <c r="A504" s="34" t="s">
        <v>45</v>
      </c>
      <c r="B504" s="34" t="s">
        <v>221</v>
      </c>
      <c r="C504" s="34" t="s">
        <v>2007</v>
      </c>
      <c r="F504" s="34" t="s">
        <v>2005</v>
      </c>
      <c r="I504" s="34" t="s">
        <v>2046</v>
      </c>
      <c r="J504" s="34">
        <v>4</v>
      </c>
      <c r="K504" s="34">
        <v>0</v>
      </c>
      <c r="L504" s="34">
        <v>0</v>
      </c>
      <c r="O504" s="34" t="s">
        <v>211</v>
      </c>
      <c r="P504" s="34">
        <v>553</v>
      </c>
      <c r="U504" s="34" t="s">
        <v>2016</v>
      </c>
    </row>
    <row r="505" spans="1:22" x14ac:dyDescent="0.35">
      <c r="A505" s="34" t="s">
        <v>40</v>
      </c>
      <c r="B505" s="34" t="s">
        <v>218</v>
      </c>
      <c r="C505" s="34" t="s">
        <v>2012</v>
      </c>
      <c r="D505" s="34" t="s">
        <v>2045</v>
      </c>
      <c r="E505" s="34" t="s">
        <v>2044</v>
      </c>
      <c r="F505" s="34" t="s">
        <v>2005</v>
      </c>
      <c r="G505" s="34" t="s">
        <v>2018</v>
      </c>
      <c r="H505" s="34">
        <v>124182</v>
      </c>
      <c r="I505" s="34" t="s">
        <v>2044</v>
      </c>
      <c r="J505" s="34">
        <v>4</v>
      </c>
      <c r="K505" s="34">
        <v>0</v>
      </c>
      <c r="L505" s="34">
        <v>0</v>
      </c>
      <c r="M505" s="34">
        <v>10.16</v>
      </c>
      <c r="N505" s="34" t="s">
        <v>2030</v>
      </c>
      <c r="O505" s="34" t="s">
        <v>211</v>
      </c>
      <c r="P505" s="34">
        <v>803</v>
      </c>
      <c r="U505" s="34" t="s">
        <v>2016</v>
      </c>
    </row>
    <row r="506" spans="1:22" x14ac:dyDescent="0.35">
      <c r="A506" s="34" t="s">
        <v>40</v>
      </c>
      <c r="B506" s="34" t="s">
        <v>210</v>
      </c>
      <c r="C506" s="34" t="s">
        <v>2012</v>
      </c>
      <c r="D506" s="34" t="s">
        <v>2043</v>
      </c>
      <c r="E506" s="34" t="s">
        <v>1736</v>
      </c>
      <c r="F506" s="34" t="s">
        <v>2005</v>
      </c>
      <c r="G506" s="34" t="s">
        <v>2018</v>
      </c>
      <c r="H506" s="34">
        <v>124178</v>
      </c>
      <c r="I506" s="34" t="s">
        <v>1736</v>
      </c>
      <c r="J506" s="34">
        <v>4</v>
      </c>
      <c r="K506" s="34">
        <v>0</v>
      </c>
      <c r="L506" s="34">
        <v>0</v>
      </c>
      <c r="O506" s="34" t="s">
        <v>211</v>
      </c>
      <c r="P506" s="34">
        <v>810</v>
      </c>
      <c r="U506" s="34" t="s">
        <v>2016</v>
      </c>
    </row>
    <row r="507" spans="1:22" x14ac:dyDescent="0.35">
      <c r="A507" s="34" t="s">
        <v>40</v>
      </c>
      <c r="B507" s="34" t="s">
        <v>210</v>
      </c>
      <c r="C507" s="34" t="s">
        <v>2012</v>
      </c>
      <c r="F507" s="34" t="s">
        <v>2005</v>
      </c>
      <c r="G507" s="34" t="s">
        <v>2018</v>
      </c>
      <c r="I507" s="34" t="s">
        <v>2042</v>
      </c>
      <c r="J507" s="34">
        <v>4</v>
      </c>
      <c r="K507" s="34">
        <v>0</v>
      </c>
      <c r="L507" s="34">
        <v>0</v>
      </c>
      <c r="O507" s="34" t="s">
        <v>211</v>
      </c>
      <c r="P507" s="34">
        <v>811</v>
      </c>
      <c r="U507" s="34" t="s">
        <v>2016</v>
      </c>
    </row>
    <row r="508" spans="1:22" x14ac:dyDescent="0.35">
      <c r="A508" s="34" t="s">
        <v>40</v>
      </c>
      <c r="B508" s="34" t="s">
        <v>212</v>
      </c>
      <c r="C508" s="34" t="s">
        <v>2012</v>
      </c>
      <c r="D508" s="34" t="s">
        <v>2041</v>
      </c>
      <c r="E508" s="34" t="s">
        <v>268</v>
      </c>
      <c r="F508" s="34" t="s">
        <v>2005</v>
      </c>
      <c r="G508" s="34" t="s">
        <v>2018</v>
      </c>
      <c r="H508" s="34">
        <v>124175</v>
      </c>
      <c r="I508" s="34" t="s">
        <v>268</v>
      </c>
      <c r="J508" s="34">
        <v>4</v>
      </c>
      <c r="K508" s="34">
        <v>0</v>
      </c>
      <c r="L508" s="34">
        <v>0</v>
      </c>
      <c r="O508" s="34" t="s">
        <v>211</v>
      </c>
      <c r="P508" s="34">
        <v>802</v>
      </c>
      <c r="U508" s="34" t="s">
        <v>2016</v>
      </c>
    </row>
    <row r="509" spans="1:22" x14ac:dyDescent="0.35">
      <c r="A509" s="34" t="s">
        <v>40</v>
      </c>
      <c r="B509" s="34" t="s">
        <v>216</v>
      </c>
      <c r="C509" s="34" t="s">
        <v>2012</v>
      </c>
      <c r="D509" s="34" t="s">
        <v>2040</v>
      </c>
      <c r="E509" s="34" t="s">
        <v>2039</v>
      </c>
      <c r="F509" s="34" t="s">
        <v>2005</v>
      </c>
      <c r="G509" s="34" t="s">
        <v>2018</v>
      </c>
      <c r="H509" s="34">
        <v>124176</v>
      </c>
      <c r="I509" s="34" t="s">
        <v>2039</v>
      </c>
      <c r="J509" s="34">
        <v>4</v>
      </c>
      <c r="K509" s="34">
        <v>0</v>
      </c>
      <c r="L509" s="34">
        <v>0</v>
      </c>
      <c r="O509" s="34" t="s">
        <v>211</v>
      </c>
      <c r="P509" s="34">
        <v>806</v>
      </c>
      <c r="U509" s="34" t="s">
        <v>2016</v>
      </c>
    </row>
    <row r="510" spans="1:22" x14ac:dyDescent="0.35">
      <c r="A510" s="34" t="s">
        <v>40</v>
      </c>
      <c r="B510" s="34" t="s">
        <v>216</v>
      </c>
      <c r="C510" s="34" t="s">
        <v>2012</v>
      </c>
      <c r="F510" s="34" t="s">
        <v>2005</v>
      </c>
      <c r="G510" s="34" t="s">
        <v>2018</v>
      </c>
      <c r="I510" s="34" t="s">
        <v>2038</v>
      </c>
      <c r="J510" s="34">
        <v>4</v>
      </c>
      <c r="K510" s="34">
        <v>0</v>
      </c>
      <c r="L510" s="34">
        <v>0</v>
      </c>
      <c r="O510" s="34" t="s">
        <v>211</v>
      </c>
      <c r="P510" s="34">
        <v>807</v>
      </c>
      <c r="U510" s="34" t="s">
        <v>2016</v>
      </c>
    </row>
    <row r="511" spans="1:22" x14ac:dyDescent="0.35">
      <c r="A511" s="34" t="s">
        <v>40</v>
      </c>
      <c r="B511" s="34" t="s">
        <v>220</v>
      </c>
      <c r="C511" s="34" t="s">
        <v>2012</v>
      </c>
      <c r="D511" s="34" t="s">
        <v>2037</v>
      </c>
      <c r="E511" s="34" t="s">
        <v>2036</v>
      </c>
      <c r="F511" s="34" t="s">
        <v>2005</v>
      </c>
      <c r="G511" s="34" t="s">
        <v>2018</v>
      </c>
      <c r="H511" s="34">
        <v>124177</v>
      </c>
      <c r="I511" s="34" t="s">
        <v>2036</v>
      </c>
      <c r="J511" s="34">
        <v>4</v>
      </c>
      <c r="K511" s="34">
        <v>0</v>
      </c>
      <c r="L511" s="34">
        <v>0</v>
      </c>
      <c r="O511" s="34" t="s">
        <v>211</v>
      </c>
      <c r="P511" s="34">
        <v>808</v>
      </c>
      <c r="U511" s="34" t="s">
        <v>2016</v>
      </c>
    </row>
    <row r="512" spans="1:22" x14ac:dyDescent="0.35">
      <c r="A512" s="34" t="s">
        <v>40</v>
      </c>
      <c r="B512" s="34" t="s">
        <v>220</v>
      </c>
      <c r="C512" s="34" t="s">
        <v>2012</v>
      </c>
      <c r="F512" s="34" t="s">
        <v>2005</v>
      </c>
      <c r="G512" s="34" t="s">
        <v>2018</v>
      </c>
      <c r="I512" s="34" t="s">
        <v>2035</v>
      </c>
      <c r="J512" s="34">
        <v>4</v>
      </c>
      <c r="K512" s="34">
        <v>0</v>
      </c>
      <c r="L512" s="34">
        <v>0</v>
      </c>
      <c r="O512" s="34" t="s">
        <v>211</v>
      </c>
      <c r="P512" s="34">
        <v>809</v>
      </c>
      <c r="U512" s="34" t="s">
        <v>2016</v>
      </c>
    </row>
    <row r="513" spans="1:21" x14ac:dyDescent="0.35">
      <c r="A513" s="34" t="s">
        <v>40</v>
      </c>
      <c r="B513" s="34" t="s">
        <v>222</v>
      </c>
      <c r="C513" s="34" t="s">
        <v>2012</v>
      </c>
      <c r="D513" s="34" t="s">
        <v>2034</v>
      </c>
      <c r="E513" s="34" t="s">
        <v>2033</v>
      </c>
      <c r="F513" s="34" t="s">
        <v>2005</v>
      </c>
      <c r="G513" s="34" t="s">
        <v>2018</v>
      </c>
      <c r="H513" s="34">
        <v>124183</v>
      </c>
      <c r="I513" s="34" t="s">
        <v>2033</v>
      </c>
      <c r="J513" s="34">
        <v>4</v>
      </c>
      <c r="K513" s="34">
        <v>0</v>
      </c>
      <c r="L513" s="34">
        <v>0</v>
      </c>
      <c r="M513" s="34">
        <v>10.16</v>
      </c>
      <c r="N513" s="34" t="s">
        <v>2020</v>
      </c>
      <c r="O513" s="34" t="s">
        <v>211</v>
      </c>
      <c r="P513" s="34">
        <v>804</v>
      </c>
      <c r="U513" s="34" t="s">
        <v>2016</v>
      </c>
    </row>
    <row r="514" spans="1:21" x14ac:dyDescent="0.35">
      <c r="A514" s="34" t="s">
        <v>40</v>
      </c>
      <c r="B514" s="34" t="s">
        <v>219</v>
      </c>
      <c r="C514" s="34" t="s">
        <v>2007</v>
      </c>
      <c r="D514" s="34" t="s">
        <v>2032</v>
      </c>
      <c r="E514" s="34" t="s">
        <v>2031</v>
      </c>
      <c r="F514" s="34" t="s">
        <v>2005</v>
      </c>
      <c r="G514" s="34" t="s">
        <v>2018</v>
      </c>
      <c r="H514" s="34">
        <v>124173</v>
      </c>
      <c r="I514" s="34" t="s">
        <v>2031</v>
      </c>
      <c r="J514" s="34">
        <v>4</v>
      </c>
      <c r="K514" s="34">
        <v>0</v>
      </c>
      <c r="L514" s="34">
        <v>0</v>
      </c>
      <c r="M514" s="34">
        <v>10.16</v>
      </c>
      <c r="N514" s="34" t="s">
        <v>2030</v>
      </c>
      <c r="O514" s="34" t="s">
        <v>211</v>
      </c>
      <c r="P514" s="34">
        <v>530</v>
      </c>
      <c r="U514" s="34" t="s">
        <v>2016</v>
      </c>
    </row>
    <row r="515" spans="1:21" x14ac:dyDescent="0.35">
      <c r="A515" s="34" t="s">
        <v>40</v>
      </c>
      <c r="B515" s="34" t="s">
        <v>214</v>
      </c>
      <c r="C515" s="34" t="s">
        <v>2007</v>
      </c>
      <c r="D515" s="34" t="s">
        <v>2029</v>
      </c>
      <c r="E515" s="34" t="s">
        <v>1741</v>
      </c>
      <c r="F515" s="34" t="s">
        <v>2005</v>
      </c>
      <c r="G515" s="34" t="s">
        <v>2018</v>
      </c>
      <c r="H515" s="34">
        <v>124174</v>
      </c>
      <c r="I515" s="34" t="s">
        <v>1741</v>
      </c>
      <c r="J515" s="34">
        <v>4</v>
      </c>
      <c r="K515" s="34">
        <v>0</v>
      </c>
      <c r="L515" s="34">
        <v>0</v>
      </c>
      <c r="O515" s="34" t="s">
        <v>211</v>
      </c>
      <c r="P515" s="34">
        <v>537</v>
      </c>
      <c r="U515" s="34" t="s">
        <v>2016</v>
      </c>
    </row>
    <row r="516" spans="1:21" x14ac:dyDescent="0.35">
      <c r="A516" s="34" t="s">
        <v>40</v>
      </c>
      <c r="B516" s="34" t="s">
        <v>214</v>
      </c>
      <c r="C516" s="34" t="s">
        <v>2007</v>
      </c>
      <c r="F516" s="34" t="s">
        <v>2005</v>
      </c>
      <c r="G516" s="34" t="s">
        <v>2018</v>
      </c>
      <c r="I516" s="34" t="s">
        <v>2028</v>
      </c>
      <c r="J516" s="34">
        <v>4</v>
      </c>
      <c r="K516" s="34">
        <v>0</v>
      </c>
      <c r="L516" s="34">
        <v>0</v>
      </c>
      <c r="O516" s="34" t="s">
        <v>211</v>
      </c>
      <c r="P516" s="34">
        <v>538</v>
      </c>
      <c r="U516" s="34" t="s">
        <v>2016</v>
      </c>
    </row>
    <row r="517" spans="1:21" x14ac:dyDescent="0.35">
      <c r="A517" s="34" t="s">
        <v>40</v>
      </c>
      <c r="B517" s="34" t="s">
        <v>215</v>
      </c>
      <c r="C517" s="34" t="s">
        <v>2007</v>
      </c>
      <c r="D517" s="34" t="s">
        <v>2027</v>
      </c>
      <c r="E517" s="34" t="s">
        <v>274</v>
      </c>
      <c r="F517" s="34" t="s">
        <v>2005</v>
      </c>
      <c r="G517" s="34" t="s">
        <v>2018</v>
      </c>
      <c r="H517" s="34">
        <v>124172</v>
      </c>
      <c r="I517" s="34" t="s">
        <v>274</v>
      </c>
      <c r="J517" s="34">
        <v>4</v>
      </c>
      <c r="K517" s="34">
        <v>0</v>
      </c>
      <c r="L517" s="34">
        <v>0</v>
      </c>
      <c r="O517" s="34" t="s">
        <v>211</v>
      </c>
      <c r="P517" s="34">
        <v>529</v>
      </c>
      <c r="U517" s="34" t="s">
        <v>2016</v>
      </c>
    </row>
    <row r="518" spans="1:21" x14ac:dyDescent="0.35">
      <c r="A518" s="34" t="s">
        <v>40</v>
      </c>
      <c r="B518" s="34" t="s">
        <v>217</v>
      </c>
      <c r="C518" s="34" t="s">
        <v>2007</v>
      </c>
      <c r="F518" s="34" t="s">
        <v>2005</v>
      </c>
      <c r="G518" s="34" t="s">
        <v>2018</v>
      </c>
      <c r="I518" s="34" t="s">
        <v>2026</v>
      </c>
      <c r="J518" s="34">
        <v>4</v>
      </c>
      <c r="K518" s="34">
        <v>0</v>
      </c>
      <c r="L518" s="34">
        <v>0</v>
      </c>
      <c r="O518" s="34" t="s">
        <v>211</v>
      </c>
      <c r="P518" s="34">
        <v>534</v>
      </c>
      <c r="U518" s="34" t="s">
        <v>2016</v>
      </c>
    </row>
    <row r="519" spans="1:21" x14ac:dyDescent="0.35">
      <c r="A519" s="34" t="s">
        <v>40</v>
      </c>
      <c r="B519" s="34" t="s">
        <v>221</v>
      </c>
      <c r="C519" s="34" t="s">
        <v>2007</v>
      </c>
      <c r="D519" s="34" t="s">
        <v>2025</v>
      </c>
      <c r="E519" s="34" t="s">
        <v>2024</v>
      </c>
      <c r="F519" s="34" t="s">
        <v>2005</v>
      </c>
      <c r="G519" s="34" t="s">
        <v>2018</v>
      </c>
      <c r="H519" s="34">
        <v>124181</v>
      </c>
      <c r="I519" s="34" t="s">
        <v>2024</v>
      </c>
      <c r="J519" s="34">
        <v>4</v>
      </c>
      <c r="K519" s="34">
        <v>0</v>
      </c>
      <c r="L519" s="34">
        <v>0</v>
      </c>
      <c r="O519" s="34" t="s">
        <v>211</v>
      </c>
      <c r="P519" s="34">
        <v>535</v>
      </c>
      <c r="U519" s="34" t="s">
        <v>2016</v>
      </c>
    </row>
    <row r="520" spans="1:21" x14ac:dyDescent="0.35">
      <c r="A520" s="34" t="s">
        <v>40</v>
      </c>
      <c r="B520" s="34" t="s">
        <v>221</v>
      </c>
      <c r="C520" s="34" t="s">
        <v>2007</v>
      </c>
      <c r="F520" s="34" t="s">
        <v>2005</v>
      </c>
      <c r="G520" s="34" t="s">
        <v>2018</v>
      </c>
      <c r="I520" s="34" t="s">
        <v>2023</v>
      </c>
      <c r="J520" s="34">
        <v>4</v>
      </c>
      <c r="K520" s="34">
        <v>0</v>
      </c>
      <c r="L520" s="34">
        <v>0</v>
      </c>
      <c r="O520" s="34" t="s">
        <v>211</v>
      </c>
      <c r="P520" s="34">
        <v>536</v>
      </c>
      <c r="U520" s="34" t="s">
        <v>2016</v>
      </c>
    </row>
    <row r="521" spans="1:21" x14ac:dyDescent="0.35">
      <c r="A521" s="34" t="s">
        <v>40</v>
      </c>
      <c r="B521" s="34" t="s">
        <v>223</v>
      </c>
      <c r="C521" s="34" t="s">
        <v>2007</v>
      </c>
      <c r="D521" s="34" t="s">
        <v>2022</v>
      </c>
      <c r="E521" s="34" t="s">
        <v>2021</v>
      </c>
      <c r="F521" s="34" t="s">
        <v>2005</v>
      </c>
      <c r="G521" s="34" t="s">
        <v>2018</v>
      </c>
      <c r="H521" s="34">
        <v>124179</v>
      </c>
      <c r="I521" s="34" t="s">
        <v>2021</v>
      </c>
      <c r="J521" s="34">
        <v>4</v>
      </c>
      <c r="K521" s="34">
        <v>0</v>
      </c>
      <c r="L521" s="34">
        <v>0</v>
      </c>
      <c r="M521" s="34">
        <v>10.16</v>
      </c>
      <c r="N521" s="34" t="s">
        <v>2020</v>
      </c>
      <c r="O521" s="34" t="s">
        <v>211</v>
      </c>
      <c r="P521" s="34">
        <v>531</v>
      </c>
      <c r="U521" s="34" t="s">
        <v>2016</v>
      </c>
    </row>
    <row r="522" spans="1:21" x14ac:dyDescent="0.35">
      <c r="A522" s="34" t="s">
        <v>40</v>
      </c>
      <c r="B522" s="34" t="s">
        <v>217</v>
      </c>
      <c r="C522" s="34" t="s">
        <v>2007</v>
      </c>
      <c r="D522" s="34" t="s">
        <v>2019</v>
      </c>
      <c r="E522" s="34" t="s">
        <v>2017</v>
      </c>
      <c r="F522" s="34" t="s">
        <v>2005</v>
      </c>
      <c r="G522" s="34" t="s">
        <v>2018</v>
      </c>
      <c r="H522" s="34">
        <v>124180</v>
      </c>
      <c r="I522" s="34" t="s">
        <v>2017</v>
      </c>
      <c r="J522" s="34">
        <v>4</v>
      </c>
      <c r="K522" s="34">
        <v>0</v>
      </c>
      <c r="L522" s="34">
        <v>0</v>
      </c>
      <c r="O522" s="34" t="s">
        <v>211</v>
      </c>
      <c r="P522" s="34">
        <v>533</v>
      </c>
      <c r="U522" s="34" t="s">
        <v>2016</v>
      </c>
    </row>
    <row r="523" spans="1:21" x14ac:dyDescent="0.35">
      <c r="A523" s="34" t="s">
        <v>41</v>
      </c>
      <c r="B523" s="34" t="s">
        <v>210</v>
      </c>
      <c r="C523" s="34" t="s">
        <v>2012</v>
      </c>
      <c r="D523" s="34" t="s">
        <v>2015</v>
      </c>
      <c r="E523" s="34" t="s">
        <v>2014</v>
      </c>
      <c r="F523" s="34" t="s">
        <v>2005</v>
      </c>
      <c r="G523" s="34" t="s">
        <v>2004</v>
      </c>
      <c r="H523" s="34">
        <v>126391</v>
      </c>
      <c r="I523" s="34" t="s">
        <v>2014</v>
      </c>
      <c r="J523" s="34">
        <v>3</v>
      </c>
      <c r="K523" s="34">
        <v>0</v>
      </c>
      <c r="L523" s="34">
        <v>1</v>
      </c>
      <c r="O523" s="34" t="s">
        <v>211</v>
      </c>
      <c r="P523" s="34">
        <v>813</v>
      </c>
      <c r="U523" s="34" t="s">
        <v>2003</v>
      </c>
    </row>
    <row r="524" spans="1:21" x14ac:dyDescent="0.35">
      <c r="A524" s="34" t="s">
        <v>41</v>
      </c>
      <c r="B524" s="34" t="s">
        <v>210</v>
      </c>
      <c r="C524" s="34" t="s">
        <v>2012</v>
      </c>
      <c r="E524" s="34" t="s">
        <v>2013</v>
      </c>
      <c r="F524" s="34" t="s">
        <v>2005</v>
      </c>
      <c r="G524" s="34" t="s">
        <v>2004</v>
      </c>
      <c r="I524" s="34" t="s">
        <v>2013</v>
      </c>
      <c r="J524" s="34">
        <v>3</v>
      </c>
      <c r="K524" s="34">
        <v>0</v>
      </c>
      <c r="L524" s="34">
        <v>1</v>
      </c>
      <c r="O524" s="34" t="s">
        <v>211</v>
      </c>
      <c r="P524" s="34">
        <v>814</v>
      </c>
      <c r="U524" s="34" t="s">
        <v>2003</v>
      </c>
    </row>
    <row r="525" spans="1:21" x14ac:dyDescent="0.35">
      <c r="A525" s="34" t="s">
        <v>41</v>
      </c>
      <c r="B525" s="34" t="s">
        <v>212</v>
      </c>
      <c r="C525" s="34" t="s">
        <v>2012</v>
      </c>
      <c r="D525" s="34" t="s">
        <v>2011</v>
      </c>
      <c r="E525" s="34" t="s">
        <v>318</v>
      </c>
      <c r="F525" s="34" t="s">
        <v>2005</v>
      </c>
      <c r="G525" s="34" t="s">
        <v>2004</v>
      </c>
      <c r="H525" s="34">
        <v>126393</v>
      </c>
      <c r="I525" s="34" t="s">
        <v>318</v>
      </c>
      <c r="J525" s="34">
        <v>3</v>
      </c>
      <c r="K525" s="34">
        <v>0</v>
      </c>
      <c r="L525" s="34">
        <v>1</v>
      </c>
      <c r="O525" s="34" t="s">
        <v>211</v>
      </c>
      <c r="P525" s="34">
        <v>812</v>
      </c>
      <c r="U525" s="34" t="s">
        <v>2003</v>
      </c>
    </row>
    <row r="526" spans="1:21" x14ac:dyDescent="0.35">
      <c r="A526" s="34" t="s">
        <v>41</v>
      </c>
      <c r="B526" s="34" t="s">
        <v>214</v>
      </c>
      <c r="C526" s="34" t="s">
        <v>2007</v>
      </c>
      <c r="D526" s="34" t="s">
        <v>2010</v>
      </c>
      <c r="E526" s="34" t="s">
        <v>2009</v>
      </c>
      <c r="F526" s="34" t="s">
        <v>2005</v>
      </c>
      <c r="G526" s="34" t="s">
        <v>2004</v>
      </c>
      <c r="H526" s="34">
        <v>126392</v>
      </c>
      <c r="I526" s="34" t="s">
        <v>2009</v>
      </c>
      <c r="J526" s="34">
        <v>3</v>
      </c>
      <c r="K526" s="34">
        <v>0</v>
      </c>
      <c r="L526" s="34">
        <v>1</v>
      </c>
      <c r="O526" s="34" t="s">
        <v>211</v>
      </c>
      <c r="P526" s="34">
        <v>540</v>
      </c>
      <c r="U526" s="34" t="s">
        <v>2003</v>
      </c>
    </row>
    <row r="527" spans="1:21" x14ac:dyDescent="0.35">
      <c r="A527" s="34" t="s">
        <v>41</v>
      </c>
      <c r="B527" s="34" t="s">
        <v>214</v>
      </c>
      <c r="C527" s="34" t="s">
        <v>2007</v>
      </c>
      <c r="E527" s="34" t="s">
        <v>2008</v>
      </c>
      <c r="F527" s="34" t="s">
        <v>2005</v>
      </c>
      <c r="G527" s="34" t="s">
        <v>2004</v>
      </c>
      <c r="I527" s="34" t="s">
        <v>2008</v>
      </c>
      <c r="J527" s="34">
        <v>3</v>
      </c>
      <c r="K527" s="34">
        <v>0</v>
      </c>
      <c r="L527" s="34">
        <v>1</v>
      </c>
      <c r="O527" s="34" t="s">
        <v>211</v>
      </c>
      <c r="P527" s="34">
        <v>541</v>
      </c>
      <c r="U527" s="34" t="s">
        <v>2003</v>
      </c>
    </row>
    <row r="528" spans="1:21" x14ac:dyDescent="0.35">
      <c r="A528" s="34" t="s">
        <v>41</v>
      </c>
      <c r="B528" s="34" t="s">
        <v>215</v>
      </c>
      <c r="C528" s="34" t="s">
        <v>2007</v>
      </c>
      <c r="D528" s="34" t="s">
        <v>2006</v>
      </c>
      <c r="E528" s="34" t="s">
        <v>320</v>
      </c>
      <c r="F528" s="34" t="s">
        <v>2005</v>
      </c>
      <c r="G528" s="34" t="s">
        <v>2004</v>
      </c>
      <c r="H528" s="34">
        <v>126394</v>
      </c>
      <c r="I528" s="34" t="s">
        <v>320</v>
      </c>
      <c r="J528" s="34">
        <v>3</v>
      </c>
      <c r="K528" s="34">
        <v>0</v>
      </c>
      <c r="L528" s="34">
        <v>1</v>
      </c>
      <c r="O528" s="34" t="s">
        <v>211</v>
      </c>
      <c r="P528" s="34">
        <v>539</v>
      </c>
      <c r="U528" s="34" t="s">
        <v>2003</v>
      </c>
    </row>
    <row r="529" spans="1:10" x14ac:dyDescent="0.35">
      <c r="A529" s="34" t="s">
        <v>46</v>
      </c>
      <c r="J529" s="34">
        <v>3</v>
      </c>
    </row>
    <row r="530" spans="1:10" x14ac:dyDescent="0.35">
      <c r="A530" s="34" t="s">
        <v>79</v>
      </c>
      <c r="J530" s="34">
        <v>3</v>
      </c>
    </row>
    <row r="531" spans="1:10" x14ac:dyDescent="0.35">
      <c r="A531" s="37" t="s">
        <v>2927</v>
      </c>
      <c r="J531" s="34">
        <v>4</v>
      </c>
    </row>
  </sheetData>
  <autoFilter ref="A1:AH528" xr:uid="{00000000-0009-0000-0000-000002000000}"/>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Q283"/>
  <sheetViews>
    <sheetView workbookViewId="0">
      <pane ySplit="1" topLeftCell="A256" activePane="bottomLeft" state="frozen"/>
      <selection pane="bottomLeft" activeCell="H282" sqref="H282"/>
    </sheetView>
  </sheetViews>
  <sheetFormatPr defaultRowHeight="12.5" x14ac:dyDescent="0.25"/>
  <cols>
    <col min="5" max="5" width="16" style="28" bestFit="1" customWidth="1"/>
    <col min="6" max="6" width="17" bestFit="1" customWidth="1"/>
    <col min="7" max="7" width="16.453125" bestFit="1" customWidth="1"/>
    <col min="14" max="14" width="17.453125" bestFit="1" customWidth="1"/>
  </cols>
  <sheetData>
    <row r="1" spans="1:14" x14ac:dyDescent="0.25">
      <c r="A1" t="s">
        <v>231</v>
      </c>
      <c r="B1" t="s">
        <v>1005</v>
      </c>
      <c r="C1" t="s">
        <v>1008</v>
      </c>
      <c r="D1" t="s">
        <v>1964</v>
      </c>
      <c r="E1" s="28" t="s">
        <v>1009</v>
      </c>
      <c r="F1" s="5" t="s">
        <v>1010</v>
      </c>
      <c r="G1" s="5" t="s">
        <v>1011</v>
      </c>
      <c r="H1" s="5" t="s">
        <v>1012</v>
      </c>
      <c r="I1" s="5"/>
      <c r="J1" s="5"/>
      <c r="K1" s="5"/>
      <c r="M1" t="s">
        <v>978</v>
      </c>
      <c r="N1" t="s">
        <v>1965</v>
      </c>
    </row>
    <row r="2" spans="1:14" x14ac:dyDescent="0.25">
      <c r="A2" t="s">
        <v>41</v>
      </c>
      <c r="B2" t="s">
        <v>1007</v>
      </c>
      <c r="C2">
        <v>-14950</v>
      </c>
      <c r="D2">
        <v>512.9</v>
      </c>
      <c r="E2" s="28">
        <f>D2*C2</f>
        <v>-7667855</v>
      </c>
      <c r="F2" s="28">
        <f>SUMIFS(E:E,A:A,A2)</f>
        <v>-15761484374.85</v>
      </c>
      <c r="G2" s="28">
        <f>VLOOKUP(A2,M:N,2,0)</f>
        <v>43957867750.43</v>
      </c>
      <c r="H2" s="29">
        <f>F2/G2</f>
        <v>-0.35855889244527378</v>
      </c>
      <c r="I2" s="29"/>
      <c r="J2" s="29"/>
      <c r="K2" s="29"/>
      <c r="M2" t="s">
        <v>9</v>
      </c>
      <c r="N2" s="28">
        <v>70942106879.550003</v>
      </c>
    </row>
    <row r="3" spans="1:14" x14ac:dyDescent="0.25">
      <c r="A3" t="s">
        <v>41</v>
      </c>
      <c r="B3" t="s">
        <v>1007</v>
      </c>
      <c r="C3">
        <v>-882000</v>
      </c>
      <c r="D3">
        <v>433.15</v>
      </c>
      <c r="E3" s="28">
        <f t="shared" ref="E3:E66" si="0">D3*C3</f>
        <v>-382038300</v>
      </c>
      <c r="F3" s="28">
        <f t="shared" ref="F3:F66" si="1">SUMIFS(E:E,A:A,A3)</f>
        <v>-15761484374.85</v>
      </c>
      <c r="G3" s="28">
        <f t="shared" ref="G3:G66" si="2">VLOOKUP(A3,M:N,2,0)</f>
        <v>43957867750.43</v>
      </c>
      <c r="H3" s="29">
        <f t="shared" ref="H3:H66" si="3">F3/G3</f>
        <v>-0.35855889244527378</v>
      </c>
      <c r="I3" s="29"/>
      <c r="J3" s="29"/>
      <c r="K3" s="29"/>
      <c r="M3" t="s">
        <v>10</v>
      </c>
      <c r="N3" s="28">
        <v>12550739707.17</v>
      </c>
    </row>
    <row r="4" spans="1:14" x14ac:dyDescent="0.25">
      <c r="A4" t="s">
        <v>41</v>
      </c>
      <c r="B4" t="s">
        <v>1007</v>
      </c>
      <c r="C4">
        <v>-2375</v>
      </c>
      <c r="D4">
        <v>11325.95</v>
      </c>
      <c r="E4" s="28">
        <f t="shared" si="0"/>
        <v>-26899131.25</v>
      </c>
      <c r="F4" s="28">
        <f t="shared" si="1"/>
        <v>-15761484374.85</v>
      </c>
      <c r="G4" s="28">
        <f t="shared" si="2"/>
        <v>43957867750.43</v>
      </c>
      <c r="H4" s="29">
        <f t="shared" si="3"/>
        <v>-0.35855889244527378</v>
      </c>
      <c r="I4" s="29"/>
      <c r="J4" s="29"/>
      <c r="K4" s="29"/>
      <c r="M4" t="s">
        <v>4</v>
      </c>
      <c r="N4" s="28">
        <v>70023542457.100006</v>
      </c>
    </row>
    <row r="5" spans="1:14" x14ac:dyDescent="0.25">
      <c r="A5" t="s">
        <v>41</v>
      </c>
      <c r="B5" t="s">
        <v>1007</v>
      </c>
      <c r="C5">
        <v>-750</v>
      </c>
      <c r="D5">
        <v>1218.55</v>
      </c>
      <c r="E5" s="28">
        <f t="shared" si="0"/>
        <v>-913912.5</v>
      </c>
      <c r="F5" s="28">
        <f t="shared" si="1"/>
        <v>-15761484374.85</v>
      </c>
      <c r="G5" s="28">
        <f t="shared" si="2"/>
        <v>43957867750.43</v>
      </c>
      <c r="H5" s="29">
        <f t="shared" si="3"/>
        <v>-0.35855889244527378</v>
      </c>
      <c r="I5" s="29"/>
      <c r="J5" s="29"/>
      <c r="K5" s="29"/>
      <c r="M5" t="s">
        <v>5</v>
      </c>
      <c r="N5" s="28">
        <v>141608384354.67999</v>
      </c>
    </row>
    <row r="6" spans="1:14" x14ac:dyDescent="0.25">
      <c r="A6" t="s">
        <v>41</v>
      </c>
      <c r="B6" t="s">
        <v>1007</v>
      </c>
      <c r="C6">
        <v>-603450</v>
      </c>
      <c r="D6">
        <v>671.95</v>
      </c>
      <c r="E6" s="28">
        <f t="shared" si="0"/>
        <v>-405488227.5</v>
      </c>
      <c r="F6" s="28">
        <f t="shared" si="1"/>
        <v>-15761484374.85</v>
      </c>
      <c r="G6" s="28">
        <f t="shared" si="2"/>
        <v>43957867750.43</v>
      </c>
      <c r="H6" s="29">
        <f t="shared" si="3"/>
        <v>-0.35855889244527378</v>
      </c>
      <c r="I6" s="29"/>
      <c r="J6" s="29"/>
      <c r="K6" s="29"/>
      <c r="M6" t="s">
        <v>6</v>
      </c>
      <c r="N6" s="28">
        <v>29510318989.59</v>
      </c>
    </row>
    <row r="7" spans="1:14" x14ac:dyDescent="0.25">
      <c r="A7" t="s">
        <v>41</v>
      </c>
      <c r="B7" t="s">
        <v>1007</v>
      </c>
      <c r="C7">
        <v>-6510000</v>
      </c>
      <c r="D7">
        <v>12</v>
      </c>
      <c r="E7" s="28">
        <f t="shared" si="0"/>
        <v>-78120000</v>
      </c>
      <c r="F7" s="28">
        <f t="shared" si="1"/>
        <v>-15761484374.85</v>
      </c>
      <c r="G7" s="28">
        <f t="shared" si="2"/>
        <v>43957867750.43</v>
      </c>
      <c r="H7" s="29">
        <f t="shared" si="3"/>
        <v>-0.35855889244527378</v>
      </c>
      <c r="I7" s="29"/>
      <c r="J7" s="29"/>
      <c r="K7" s="29"/>
      <c r="M7" t="s">
        <v>0</v>
      </c>
      <c r="N7" s="28">
        <v>97556617234.369995</v>
      </c>
    </row>
    <row r="8" spans="1:14" x14ac:dyDescent="0.25">
      <c r="A8" t="s">
        <v>41</v>
      </c>
      <c r="B8" t="s">
        <v>1007</v>
      </c>
      <c r="C8">
        <v>-7200</v>
      </c>
      <c r="D8">
        <v>5244.55</v>
      </c>
      <c r="E8" s="28">
        <f t="shared" si="0"/>
        <v>-37760760</v>
      </c>
      <c r="F8" s="28">
        <f t="shared" si="1"/>
        <v>-15761484374.85</v>
      </c>
      <c r="G8" s="28">
        <f t="shared" si="2"/>
        <v>43957867750.43</v>
      </c>
      <c r="H8" s="29">
        <f t="shared" si="3"/>
        <v>-0.35855889244527378</v>
      </c>
      <c r="I8" s="29"/>
      <c r="J8" s="29"/>
      <c r="K8" s="29"/>
      <c r="M8" t="s">
        <v>23</v>
      </c>
      <c r="N8" s="28">
        <v>672550051.63999999</v>
      </c>
    </row>
    <row r="9" spans="1:14" x14ac:dyDescent="0.25">
      <c r="A9" t="s">
        <v>41</v>
      </c>
      <c r="B9" t="s">
        <v>1007</v>
      </c>
      <c r="C9">
        <v>-137000</v>
      </c>
      <c r="D9">
        <v>753.9</v>
      </c>
      <c r="E9" s="28">
        <f t="shared" si="0"/>
        <v>-103284300</v>
      </c>
      <c r="F9" s="28">
        <f t="shared" si="1"/>
        <v>-15761484374.85</v>
      </c>
      <c r="G9" s="28">
        <f t="shared" si="2"/>
        <v>43957867750.43</v>
      </c>
      <c r="H9" s="29">
        <f t="shared" si="3"/>
        <v>-0.35855889244527378</v>
      </c>
      <c r="I9" s="29"/>
      <c r="J9" s="29"/>
      <c r="K9" s="29"/>
      <c r="M9" t="s">
        <v>1</v>
      </c>
      <c r="N9" s="28">
        <v>83057930331.440002</v>
      </c>
    </row>
    <row r="10" spans="1:14" x14ac:dyDescent="0.25">
      <c r="A10" t="s">
        <v>41</v>
      </c>
      <c r="B10" t="s">
        <v>1007</v>
      </c>
      <c r="C10">
        <v>-204250</v>
      </c>
      <c r="D10">
        <v>488.6</v>
      </c>
      <c r="E10" s="28">
        <f t="shared" si="0"/>
        <v>-99796550</v>
      </c>
      <c r="F10" s="28">
        <f t="shared" si="1"/>
        <v>-15761484374.85</v>
      </c>
      <c r="G10" s="28">
        <f t="shared" si="2"/>
        <v>43957867750.43</v>
      </c>
      <c r="H10" s="29">
        <f t="shared" si="3"/>
        <v>-0.35855889244527378</v>
      </c>
      <c r="I10" s="29"/>
      <c r="J10" s="29"/>
      <c r="K10" s="29"/>
      <c r="M10" t="s">
        <v>2</v>
      </c>
      <c r="N10" s="28">
        <v>75627824942.660004</v>
      </c>
    </row>
    <row r="11" spans="1:14" x14ac:dyDescent="0.25">
      <c r="A11" t="s">
        <v>41</v>
      </c>
      <c r="B11" t="s">
        <v>1007</v>
      </c>
      <c r="C11">
        <v>-29200</v>
      </c>
      <c r="D11">
        <v>2545.1</v>
      </c>
      <c r="E11" s="28">
        <f t="shared" si="0"/>
        <v>-74316920</v>
      </c>
      <c r="F11" s="28">
        <f t="shared" si="1"/>
        <v>-15761484374.85</v>
      </c>
      <c r="G11" s="28">
        <f t="shared" si="2"/>
        <v>43957867750.43</v>
      </c>
      <c r="H11" s="29">
        <f t="shared" si="3"/>
        <v>-0.35855889244527378</v>
      </c>
      <c r="I11" s="29"/>
      <c r="J11" s="29"/>
      <c r="K11" s="29"/>
      <c r="M11" t="s">
        <v>19</v>
      </c>
      <c r="N11" s="28">
        <v>4394745614.3199997</v>
      </c>
    </row>
    <row r="12" spans="1:14" x14ac:dyDescent="0.25">
      <c r="A12" t="s">
        <v>41</v>
      </c>
      <c r="B12" t="s">
        <v>1007</v>
      </c>
      <c r="C12">
        <v>-7600</v>
      </c>
      <c r="D12">
        <v>203.1</v>
      </c>
      <c r="E12" s="28">
        <f t="shared" si="0"/>
        <v>-1543560</v>
      </c>
      <c r="F12" s="28">
        <f t="shared" si="1"/>
        <v>-15761484374.85</v>
      </c>
      <c r="G12" s="28">
        <f t="shared" si="2"/>
        <v>43957867750.43</v>
      </c>
      <c r="H12" s="29">
        <f t="shared" si="3"/>
        <v>-0.35855889244527378</v>
      </c>
      <c r="I12" s="29"/>
      <c r="J12" s="29"/>
      <c r="K12" s="29"/>
      <c r="M12" t="s">
        <v>20</v>
      </c>
      <c r="N12" s="28">
        <v>28076949331.299999</v>
      </c>
    </row>
    <row r="13" spans="1:14" x14ac:dyDescent="0.25">
      <c r="A13" t="s">
        <v>41</v>
      </c>
      <c r="B13" t="s">
        <v>1007</v>
      </c>
      <c r="C13">
        <v>-1450</v>
      </c>
      <c r="D13">
        <v>1029.7</v>
      </c>
      <c r="E13" s="28">
        <f t="shared" si="0"/>
        <v>-1493065</v>
      </c>
      <c r="F13" s="28">
        <f t="shared" si="1"/>
        <v>-15761484374.85</v>
      </c>
      <c r="G13" s="28">
        <f t="shared" si="2"/>
        <v>43957867750.43</v>
      </c>
      <c r="H13" s="29">
        <f t="shared" si="3"/>
        <v>-0.35855889244527378</v>
      </c>
      <c r="I13" s="29"/>
      <c r="J13" s="29"/>
      <c r="K13" s="29"/>
      <c r="M13" t="s">
        <v>11</v>
      </c>
      <c r="N13" s="28">
        <v>2320318077.3800001</v>
      </c>
    </row>
    <row r="14" spans="1:14" x14ac:dyDescent="0.25">
      <c r="A14" t="s">
        <v>41</v>
      </c>
      <c r="B14" t="s">
        <v>1007</v>
      </c>
      <c r="C14">
        <v>-39050</v>
      </c>
      <c r="D14">
        <v>1488.25</v>
      </c>
      <c r="E14" s="28">
        <f t="shared" si="0"/>
        <v>-58116162.5</v>
      </c>
      <c r="F14" s="28">
        <f t="shared" si="1"/>
        <v>-15761484374.85</v>
      </c>
      <c r="G14" s="28">
        <f t="shared" si="2"/>
        <v>43957867750.43</v>
      </c>
      <c r="H14" s="29">
        <f t="shared" si="3"/>
        <v>-0.35855889244527378</v>
      </c>
      <c r="I14" s="29"/>
      <c r="J14" s="29"/>
      <c r="K14" s="29"/>
      <c r="M14" t="s">
        <v>3</v>
      </c>
      <c r="N14" s="28">
        <v>7345992948.4200001</v>
      </c>
    </row>
    <row r="15" spans="1:14" x14ac:dyDescent="0.25">
      <c r="A15" t="s">
        <v>41</v>
      </c>
      <c r="B15" t="s">
        <v>1007</v>
      </c>
      <c r="C15">
        <v>-4800</v>
      </c>
      <c r="D15">
        <v>2846.9</v>
      </c>
      <c r="E15" s="28">
        <f t="shared" si="0"/>
        <v>-13665120</v>
      </c>
      <c r="F15" s="28">
        <f t="shared" si="1"/>
        <v>-15761484374.85</v>
      </c>
      <c r="G15" s="28">
        <f t="shared" si="2"/>
        <v>43957867750.43</v>
      </c>
      <c r="H15" s="29">
        <f t="shared" si="3"/>
        <v>-0.35855889244527378</v>
      </c>
      <c r="I15" s="29"/>
      <c r="J15" s="29"/>
      <c r="K15" s="29"/>
      <c r="M15" t="s">
        <v>12</v>
      </c>
      <c r="N15" s="28">
        <v>4791245562.71</v>
      </c>
    </row>
    <row r="16" spans="1:14" x14ac:dyDescent="0.25">
      <c r="A16" t="s">
        <v>41</v>
      </c>
      <c r="B16" t="s">
        <v>1007</v>
      </c>
      <c r="C16">
        <v>-1100</v>
      </c>
      <c r="D16">
        <v>790.85</v>
      </c>
      <c r="E16" s="28">
        <f t="shared" si="0"/>
        <v>-869935</v>
      </c>
      <c r="F16" s="28">
        <f t="shared" si="1"/>
        <v>-15761484374.85</v>
      </c>
      <c r="G16" s="28">
        <f t="shared" si="2"/>
        <v>43957867750.43</v>
      </c>
      <c r="H16" s="29">
        <f t="shared" si="3"/>
        <v>-0.35855889244527378</v>
      </c>
      <c r="I16" s="29"/>
      <c r="J16" s="29"/>
      <c r="K16" s="29"/>
      <c r="M16" t="s">
        <v>13</v>
      </c>
      <c r="N16" s="28">
        <v>33099110153.619999</v>
      </c>
    </row>
    <row r="17" spans="1:14" x14ac:dyDescent="0.25">
      <c r="A17" t="s">
        <v>41</v>
      </c>
      <c r="B17" t="s">
        <v>1007</v>
      </c>
      <c r="C17">
        <v>-42000</v>
      </c>
      <c r="D17">
        <v>1457.55</v>
      </c>
      <c r="E17" s="28">
        <f t="shared" si="0"/>
        <v>-61217100</v>
      </c>
      <c r="F17" s="28">
        <f t="shared" si="1"/>
        <v>-15761484374.85</v>
      </c>
      <c r="G17" s="28">
        <f t="shared" si="2"/>
        <v>43957867750.43</v>
      </c>
      <c r="H17" s="29">
        <f t="shared" si="3"/>
        <v>-0.35855889244527378</v>
      </c>
      <c r="I17" s="29"/>
      <c r="J17" s="29"/>
      <c r="K17" s="29"/>
      <c r="M17" t="s">
        <v>14</v>
      </c>
      <c r="N17" s="28">
        <v>7138441441.1599998</v>
      </c>
    </row>
    <row r="18" spans="1:14" x14ac:dyDescent="0.25">
      <c r="A18" t="s">
        <v>41</v>
      </c>
      <c r="B18" t="s">
        <v>1007</v>
      </c>
      <c r="C18">
        <v>-85800</v>
      </c>
      <c r="D18">
        <v>419.3</v>
      </c>
      <c r="E18" s="28">
        <f t="shared" si="0"/>
        <v>-35975940</v>
      </c>
      <c r="F18" s="28">
        <f t="shared" si="1"/>
        <v>-15761484374.85</v>
      </c>
      <c r="G18" s="28">
        <f t="shared" si="2"/>
        <v>43957867750.43</v>
      </c>
      <c r="H18" s="29">
        <f t="shared" si="3"/>
        <v>-0.35855889244527378</v>
      </c>
      <c r="I18" s="29"/>
      <c r="J18" s="29"/>
      <c r="K18" s="29"/>
      <c r="M18" t="s">
        <v>15</v>
      </c>
      <c r="N18" s="28">
        <v>32237496575.25</v>
      </c>
    </row>
    <row r="19" spans="1:14" x14ac:dyDescent="0.25">
      <c r="A19" t="s">
        <v>41</v>
      </c>
      <c r="B19" t="s">
        <v>1007</v>
      </c>
      <c r="C19">
        <v>-180900</v>
      </c>
      <c r="D19">
        <v>143.69999999999999</v>
      </c>
      <c r="E19" s="28">
        <f t="shared" si="0"/>
        <v>-25995329.999999996</v>
      </c>
      <c r="F19" s="28">
        <f t="shared" si="1"/>
        <v>-15761484374.85</v>
      </c>
      <c r="G19" s="28">
        <f t="shared" si="2"/>
        <v>43957867750.43</v>
      </c>
      <c r="H19" s="29">
        <f t="shared" si="3"/>
        <v>-0.35855889244527378</v>
      </c>
      <c r="I19" s="29"/>
      <c r="J19" s="29"/>
      <c r="K19" s="29"/>
      <c r="M19" t="s">
        <v>16</v>
      </c>
      <c r="N19" s="28">
        <v>2505337347.0100002</v>
      </c>
    </row>
    <row r="20" spans="1:14" x14ac:dyDescent="0.25">
      <c r="A20" t="s">
        <v>41</v>
      </c>
      <c r="B20" t="s">
        <v>1007</v>
      </c>
      <c r="C20">
        <v>-416400</v>
      </c>
      <c r="D20">
        <v>770.35</v>
      </c>
      <c r="E20" s="28">
        <f t="shared" si="0"/>
        <v>-320773740</v>
      </c>
      <c r="F20" s="28">
        <f t="shared" si="1"/>
        <v>-15761484374.85</v>
      </c>
      <c r="G20" s="28">
        <f t="shared" si="2"/>
        <v>43957867750.43</v>
      </c>
      <c r="H20" s="29">
        <f t="shared" si="3"/>
        <v>-0.35855889244527378</v>
      </c>
      <c r="I20" s="29"/>
      <c r="J20" s="29"/>
      <c r="K20" s="29"/>
      <c r="M20" t="s">
        <v>17</v>
      </c>
      <c r="N20" s="28">
        <v>78287168648.639999</v>
      </c>
    </row>
    <row r="21" spans="1:14" x14ac:dyDescent="0.25">
      <c r="A21" t="s">
        <v>41</v>
      </c>
      <c r="B21" t="s">
        <v>1007</v>
      </c>
      <c r="C21">
        <v>-877500</v>
      </c>
      <c r="D21">
        <v>81.95</v>
      </c>
      <c r="E21" s="28">
        <f t="shared" si="0"/>
        <v>-71911125</v>
      </c>
      <c r="F21" s="28">
        <f t="shared" si="1"/>
        <v>-15761484374.85</v>
      </c>
      <c r="G21" s="28">
        <f t="shared" si="2"/>
        <v>43957867750.43</v>
      </c>
      <c r="H21" s="29">
        <f t="shared" si="3"/>
        <v>-0.35855889244527378</v>
      </c>
      <c r="I21" s="29"/>
      <c r="J21" s="29"/>
      <c r="K21" s="29"/>
      <c r="M21" t="s">
        <v>18</v>
      </c>
      <c r="N21" s="28">
        <v>8067027002.4300003</v>
      </c>
    </row>
    <row r="22" spans="1:14" x14ac:dyDescent="0.25">
      <c r="A22" t="s">
        <v>41</v>
      </c>
      <c r="B22" t="s">
        <v>1007</v>
      </c>
      <c r="C22">
        <v>-3900</v>
      </c>
      <c r="D22">
        <v>689.45</v>
      </c>
      <c r="E22" s="28">
        <f t="shared" si="0"/>
        <v>-2688855</v>
      </c>
      <c r="F22" s="28">
        <f t="shared" si="1"/>
        <v>-15761484374.85</v>
      </c>
      <c r="G22" s="28">
        <f t="shared" si="2"/>
        <v>43957867750.43</v>
      </c>
      <c r="H22" s="29">
        <f t="shared" si="3"/>
        <v>-0.35855889244527378</v>
      </c>
      <c r="I22" s="29"/>
      <c r="J22" s="29"/>
      <c r="K22" s="29"/>
      <c r="M22" t="s">
        <v>21</v>
      </c>
      <c r="N22" s="28">
        <v>1543411012.55</v>
      </c>
    </row>
    <row r="23" spans="1:14" x14ac:dyDescent="0.25">
      <c r="A23" t="s">
        <v>41</v>
      </c>
      <c r="B23" t="s">
        <v>1007</v>
      </c>
      <c r="C23">
        <v>-1053000</v>
      </c>
      <c r="D23">
        <v>173.9</v>
      </c>
      <c r="E23" s="28">
        <f t="shared" si="0"/>
        <v>-183116700</v>
      </c>
      <c r="F23" s="28">
        <f t="shared" si="1"/>
        <v>-15761484374.85</v>
      </c>
      <c r="G23" s="28">
        <f t="shared" si="2"/>
        <v>43957867750.43</v>
      </c>
      <c r="H23" s="29">
        <f t="shared" si="3"/>
        <v>-0.35855889244527378</v>
      </c>
      <c r="I23" s="29"/>
      <c r="J23" s="29"/>
      <c r="K23" s="29"/>
      <c r="M23" t="s">
        <v>22</v>
      </c>
      <c r="N23" s="28">
        <v>1547351942.29</v>
      </c>
    </row>
    <row r="24" spans="1:14" x14ac:dyDescent="0.25">
      <c r="A24" t="s">
        <v>41</v>
      </c>
      <c r="B24" t="s">
        <v>1007</v>
      </c>
      <c r="C24">
        <v>-750</v>
      </c>
      <c r="D24">
        <v>3841.85</v>
      </c>
      <c r="E24" s="28">
        <f t="shared" si="0"/>
        <v>-2881387.5</v>
      </c>
      <c r="F24" s="28">
        <f t="shared" si="1"/>
        <v>-15761484374.85</v>
      </c>
      <c r="G24" s="28">
        <f t="shared" si="2"/>
        <v>43957867750.43</v>
      </c>
      <c r="H24" s="29">
        <f t="shared" si="3"/>
        <v>-0.35855889244527378</v>
      </c>
      <c r="I24" s="29"/>
      <c r="J24" s="29"/>
      <c r="K24" s="29"/>
      <c r="M24" t="s">
        <v>7</v>
      </c>
      <c r="N24" s="28">
        <v>21686900145.049999</v>
      </c>
    </row>
    <row r="25" spans="1:14" x14ac:dyDescent="0.25">
      <c r="A25" t="s">
        <v>41</v>
      </c>
      <c r="B25" t="s">
        <v>1007</v>
      </c>
      <c r="C25">
        <v>-21600</v>
      </c>
      <c r="D25">
        <v>179.25</v>
      </c>
      <c r="E25" s="28">
        <f t="shared" si="0"/>
        <v>-3871800</v>
      </c>
      <c r="F25" s="28">
        <f t="shared" si="1"/>
        <v>-15761484374.85</v>
      </c>
      <c r="G25" s="28">
        <f t="shared" si="2"/>
        <v>43957867750.43</v>
      </c>
      <c r="H25" s="29">
        <f t="shared" si="3"/>
        <v>-0.35855889244527378</v>
      </c>
      <c r="I25" s="29"/>
      <c r="J25" s="29"/>
      <c r="K25" s="29"/>
      <c r="M25" t="s">
        <v>24</v>
      </c>
      <c r="N25" s="28">
        <v>6417180285.96</v>
      </c>
    </row>
    <row r="26" spans="1:14" x14ac:dyDescent="0.25">
      <c r="A26" t="s">
        <v>41</v>
      </c>
      <c r="B26" t="s">
        <v>1007</v>
      </c>
      <c r="C26">
        <v>-8100</v>
      </c>
      <c r="D26">
        <v>300.5</v>
      </c>
      <c r="E26" s="28">
        <f t="shared" si="0"/>
        <v>-2434050</v>
      </c>
      <c r="F26" s="28">
        <f t="shared" si="1"/>
        <v>-15761484374.85</v>
      </c>
      <c r="G26" s="28">
        <f t="shared" si="2"/>
        <v>43957867750.43</v>
      </c>
      <c r="H26" s="29">
        <f t="shared" si="3"/>
        <v>-0.35855889244527378</v>
      </c>
      <c r="I26" s="29"/>
      <c r="J26" s="29"/>
      <c r="K26" s="29"/>
      <c r="M26" t="s">
        <v>40</v>
      </c>
      <c r="N26" s="28">
        <v>32473380276.07</v>
      </c>
    </row>
    <row r="27" spans="1:14" x14ac:dyDescent="0.25">
      <c r="A27" t="s">
        <v>41</v>
      </c>
      <c r="B27" t="s">
        <v>1007</v>
      </c>
      <c r="C27">
        <v>-22000</v>
      </c>
      <c r="D27">
        <v>429.25</v>
      </c>
      <c r="E27" s="28">
        <f t="shared" si="0"/>
        <v>-9443500</v>
      </c>
      <c r="F27" s="28">
        <f t="shared" si="1"/>
        <v>-15761484374.85</v>
      </c>
      <c r="G27" s="28">
        <f t="shared" si="2"/>
        <v>43957867750.43</v>
      </c>
      <c r="H27" s="29">
        <f t="shared" si="3"/>
        <v>-0.35855889244527378</v>
      </c>
      <c r="I27" s="29"/>
      <c r="J27" s="29"/>
      <c r="K27" s="29"/>
      <c r="M27" t="s">
        <v>41</v>
      </c>
      <c r="N27" s="28">
        <v>43957867750.43</v>
      </c>
    </row>
    <row r="28" spans="1:14" x14ac:dyDescent="0.25">
      <c r="A28" t="s">
        <v>41</v>
      </c>
      <c r="B28" t="s">
        <v>1007</v>
      </c>
      <c r="C28">
        <v>-120000</v>
      </c>
      <c r="D28">
        <v>566.95000000000005</v>
      </c>
      <c r="E28" s="28">
        <f t="shared" si="0"/>
        <v>-68034000</v>
      </c>
      <c r="F28" s="28">
        <f t="shared" si="1"/>
        <v>-15761484374.85</v>
      </c>
      <c r="G28" s="28">
        <f t="shared" si="2"/>
        <v>43957867750.43</v>
      </c>
      <c r="H28" s="29">
        <f t="shared" si="3"/>
        <v>-0.35855889244527378</v>
      </c>
      <c r="I28" s="29"/>
      <c r="J28" s="29"/>
      <c r="K28" s="29"/>
      <c r="M28" t="s">
        <v>44</v>
      </c>
      <c r="N28" s="28">
        <v>1082933710.98</v>
      </c>
    </row>
    <row r="29" spans="1:14" x14ac:dyDescent="0.25">
      <c r="A29" t="s">
        <v>41</v>
      </c>
      <c r="B29" t="s">
        <v>1007</v>
      </c>
      <c r="C29">
        <v>-128750</v>
      </c>
      <c r="D29">
        <v>856.65</v>
      </c>
      <c r="E29" s="28">
        <f t="shared" si="0"/>
        <v>-110293687.5</v>
      </c>
      <c r="F29" s="28">
        <f t="shared" si="1"/>
        <v>-15761484374.85</v>
      </c>
      <c r="G29" s="28">
        <f t="shared" si="2"/>
        <v>43957867750.43</v>
      </c>
      <c r="H29" s="29">
        <f t="shared" si="3"/>
        <v>-0.35855889244527378</v>
      </c>
      <c r="I29" s="29"/>
      <c r="J29" s="29"/>
      <c r="K29" s="29"/>
      <c r="M29" t="s">
        <v>45</v>
      </c>
      <c r="N29" s="28">
        <v>424784597.17000002</v>
      </c>
    </row>
    <row r="30" spans="1:14" x14ac:dyDescent="0.25">
      <c r="A30" t="s">
        <v>41</v>
      </c>
      <c r="B30" t="s">
        <v>1007</v>
      </c>
      <c r="C30">
        <v>-588000</v>
      </c>
      <c r="D30">
        <v>304.25</v>
      </c>
      <c r="E30" s="28">
        <f t="shared" si="0"/>
        <v>-178899000</v>
      </c>
      <c r="F30" s="28">
        <f t="shared" si="1"/>
        <v>-15761484374.85</v>
      </c>
      <c r="G30" s="28">
        <f t="shared" si="2"/>
        <v>43957867750.43</v>
      </c>
      <c r="H30" s="29">
        <f t="shared" si="3"/>
        <v>-0.35855889244527378</v>
      </c>
      <c r="I30" s="29"/>
      <c r="J30" s="29"/>
      <c r="K30" s="29"/>
      <c r="M30" t="s">
        <v>47</v>
      </c>
      <c r="N30" s="28">
        <v>49038176558.959999</v>
      </c>
    </row>
    <row r="31" spans="1:14" x14ac:dyDescent="0.25">
      <c r="A31" t="s">
        <v>41</v>
      </c>
      <c r="B31" t="s">
        <v>1007</v>
      </c>
      <c r="C31">
        <v>-31000</v>
      </c>
      <c r="D31">
        <v>4066.05</v>
      </c>
      <c r="E31" s="28">
        <f t="shared" si="0"/>
        <v>-126047550</v>
      </c>
      <c r="F31" s="28">
        <f t="shared" si="1"/>
        <v>-15761484374.85</v>
      </c>
      <c r="G31" s="28">
        <f t="shared" si="2"/>
        <v>43957867750.43</v>
      </c>
      <c r="H31" s="29">
        <f t="shared" si="3"/>
        <v>-0.35855889244527378</v>
      </c>
      <c r="I31" s="29"/>
      <c r="J31" s="29"/>
      <c r="K31" s="29"/>
      <c r="M31" t="s">
        <v>60</v>
      </c>
      <c r="N31" s="28">
        <v>3893976653.6500001</v>
      </c>
    </row>
    <row r="32" spans="1:14" x14ac:dyDescent="0.25">
      <c r="A32" t="s">
        <v>41</v>
      </c>
      <c r="B32" t="s">
        <v>1007</v>
      </c>
      <c r="C32">
        <v>-42000</v>
      </c>
      <c r="D32">
        <v>822.35</v>
      </c>
      <c r="E32" s="28">
        <f t="shared" si="0"/>
        <v>-34538700</v>
      </c>
      <c r="F32" s="28">
        <f t="shared" si="1"/>
        <v>-15761484374.85</v>
      </c>
      <c r="G32" s="28">
        <f t="shared" si="2"/>
        <v>43957867750.43</v>
      </c>
      <c r="H32" s="29">
        <f t="shared" si="3"/>
        <v>-0.35855889244527378</v>
      </c>
      <c r="I32" s="29"/>
      <c r="J32" s="29"/>
      <c r="K32" s="29"/>
      <c r="M32" t="s">
        <v>78</v>
      </c>
      <c r="N32" s="28">
        <v>2535926427.2399998</v>
      </c>
    </row>
    <row r="33" spans="1:14" x14ac:dyDescent="0.25">
      <c r="A33" t="s">
        <v>41</v>
      </c>
      <c r="B33" t="s">
        <v>1007</v>
      </c>
      <c r="C33">
        <v>-30000</v>
      </c>
      <c r="D33">
        <v>402.35</v>
      </c>
      <c r="E33" s="28">
        <f t="shared" si="0"/>
        <v>-12070500</v>
      </c>
      <c r="F33" s="28">
        <f t="shared" si="1"/>
        <v>-15761484374.85</v>
      </c>
      <c r="G33" s="28">
        <f t="shared" si="2"/>
        <v>43957867750.43</v>
      </c>
      <c r="H33" s="29">
        <f t="shared" si="3"/>
        <v>-0.35855889244527378</v>
      </c>
      <c r="I33" s="29"/>
      <c r="J33" s="29"/>
      <c r="K33" s="29"/>
      <c r="M33" t="s">
        <v>82</v>
      </c>
      <c r="N33" s="28">
        <v>18584291806.150002</v>
      </c>
    </row>
    <row r="34" spans="1:14" x14ac:dyDescent="0.25">
      <c r="A34" t="s">
        <v>41</v>
      </c>
      <c r="B34" t="s">
        <v>1007</v>
      </c>
      <c r="C34">
        <v>-8500</v>
      </c>
      <c r="D34">
        <v>602.79999999999995</v>
      </c>
      <c r="E34" s="28">
        <f t="shared" si="0"/>
        <v>-5123800</v>
      </c>
      <c r="F34" s="28">
        <f t="shared" si="1"/>
        <v>-15761484374.85</v>
      </c>
      <c r="G34" s="28">
        <f t="shared" si="2"/>
        <v>43957867750.43</v>
      </c>
      <c r="H34" s="29">
        <f t="shared" si="3"/>
        <v>-0.35855889244527378</v>
      </c>
      <c r="I34" s="29"/>
      <c r="J34" s="29"/>
      <c r="K34" s="29"/>
      <c r="M34" t="s">
        <v>87</v>
      </c>
      <c r="N34" s="28">
        <v>1274217001</v>
      </c>
    </row>
    <row r="35" spans="1:14" x14ac:dyDescent="0.25">
      <c r="A35" t="s">
        <v>41</v>
      </c>
      <c r="B35" t="s">
        <v>1007</v>
      </c>
      <c r="C35">
        <v>-169400</v>
      </c>
      <c r="D35">
        <v>144.85</v>
      </c>
      <c r="E35" s="28">
        <f t="shared" si="0"/>
        <v>-24537590</v>
      </c>
      <c r="F35" s="28">
        <f t="shared" si="1"/>
        <v>-15761484374.85</v>
      </c>
      <c r="G35" s="28">
        <f t="shared" si="2"/>
        <v>43957867750.43</v>
      </c>
      <c r="H35" s="29">
        <f t="shared" si="3"/>
        <v>-0.35855889244527378</v>
      </c>
      <c r="I35" s="29"/>
      <c r="J35" s="29"/>
      <c r="K35" s="29"/>
      <c r="M35" t="s">
        <v>168</v>
      </c>
      <c r="N35" s="28">
        <v>22506383081.709999</v>
      </c>
    </row>
    <row r="36" spans="1:14" x14ac:dyDescent="0.25">
      <c r="A36" t="s">
        <v>41</v>
      </c>
      <c r="B36" t="s">
        <v>1007</v>
      </c>
      <c r="C36">
        <v>-17100</v>
      </c>
      <c r="D36">
        <v>141.69999999999999</v>
      </c>
      <c r="E36" s="28">
        <f t="shared" si="0"/>
        <v>-2423070</v>
      </c>
      <c r="F36" s="28">
        <f t="shared" si="1"/>
        <v>-15761484374.85</v>
      </c>
      <c r="G36" s="28">
        <f t="shared" si="2"/>
        <v>43957867750.43</v>
      </c>
      <c r="H36" s="29">
        <f t="shared" si="3"/>
        <v>-0.35855889244527378</v>
      </c>
      <c r="I36" s="29"/>
      <c r="J36" s="29"/>
      <c r="K36" s="29"/>
      <c r="M36" t="s">
        <v>203</v>
      </c>
      <c r="N36" s="28">
        <v>14896487810.25</v>
      </c>
    </row>
    <row r="37" spans="1:14" x14ac:dyDescent="0.25">
      <c r="A37" t="s">
        <v>41</v>
      </c>
      <c r="B37" t="s">
        <v>1007</v>
      </c>
      <c r="C37">
        <v>-53300</v>
      </c>
      <c r="D37">
        <v>1016.85</v>
      </c>
      <c r="E37" s="28">
        <f t="shared" si="0"/>
        <v>-54198105</v>
      </c>
      <c r="F37" s="28">
        <f t="shared" si="1"/>
        <v>-15761484374.85</v>
      </c>
      <c r="G37" s="28">
        <f t="shared" si="2"/>
        <v>43957867750.43</v>
      </c>
      <c r="H37" s="29">
        <f t="shared" si="3"/>
        <v>-0.35855889244527378</v>
      </c>
      <c r="I37" s="29"/>
      <c r="J37" s="29"/>
      <c r="K37" s="29"/>
      <c r="M37" t="s">
        <v>204</v>
      </c>
      <c r="N37" s="28">
        <v>20775036738.849998</v>
      </c>
    </row>
    <row r="38" spans="1:14" x14ac:dyDescent="0.25">
      <c r="A38" t="s">
        <v>41</v>
      </c>
      <c r="B38" t="s">
        <v>1007</v>
      </c>
      <c r="C38">
        <v>-226800</v>
      </c>
      <c r="D38">
        <v>186.15</v>
      </c>
      <c r="E38" s="28">
        <f t="shared" si="0"/>
        <v>-42218820</v>
      </c>
      <c r="F38" s="28">
        <f t="shared" si="1"/>
        <v>-15761484374.85</v>
      </c>
      <c r="G38" s="28">
        <f t="shared" si="2"/>
        <v>43957867750.43</v>
      </c>
      <c r="H38" s="29">
        <f t="shared" si="3"/>
        <v>-0.35855889244527378</v>
      </c>
      <c r="I38" s="29"/>
      <c r="J38" s="29"/>
      <c r="K38" s="29"/>
      <c r="M38" t="s">
        <v>202</v>
      </c>
      <c r="N38" s="28">
        <v>597814678.78999996</v>
      </c>
    </row>
    <row r="39" spans="1:14" x14ac:dyDescent="0.25">
      <c r="A39" t="s">
        <v>41</v>
      </c>
      <c r="B39" t="s">
        <v>1007</v>
      </c>
      <c r="C39">
        <v>-182700</v>
      </c>
      <c r="D39">
        <v>191.25</v>
      </c>
      <c r="E39" s="28">
        <f t="shared" si="0"/>
        <v>-34941375</v>
      </c>
      <c r="F39" s="28">
        <f t="shared" si="1"/>
        <v>-15761484374.85</v>
      </c>
      <c r="G39" s="28">
        <f t="shared" si="2"/>
        <v>43957867750.43</v>
      </c>
      <c r="H39" s="29">
        <f t="shared" si="3"/>
        <v>-0.35855889244527378</v>
      </c>
      <c r="I39" s="29"/>
      <c r="J39" s="29"/>
      <c r="K39" s="29"/>
      <c r="M39" t="s">
        <v>205</v>
      </c>
      <c r="N39" s="28">
        <v>1253083258.9000001</v>
      </c>
    </row>
    <row r="40" spans="1:14" x14ac:dyDescent="0.25">
      <c r="A40" t="s">
        <v>41</v>
      </c>
      <c r="B40" t="s">
        <v>1007</v>
      </c>
      <c r="C40">
        <v>-17600</v>
      </c>
      <c r="D40">
        <v>1783.6</v>
      </c>
      <c r="E40" s="28">
        <f t="shared" si="0"/>
        <v>-31391360</v>
      </c>
      <c r="F40" s="28">
        <f t="shared" si="1"/>
        <v>-15761484374.85</v>
      </c>
      <c r="G40" s="28">
        <f t="shared" si="2"/>
        <v>43957867750.43</v>
      </c>
      <c r="H40" s="29">
        <f t="shared" si="3"/>
        <v>-0.35855889244527378</v>
      </c>
      <c r="I40" s="29"/>
      <c r="J40" s="29"/>
      <c r="K40" s="29"/>
      <c r="M40" t="s">
        <v>206</v>
      </c>
      <c r="N40" s="28">
        <v>1488041672.6800001</v>
      </c>
    </row>
    <row r="41" spans="1:14" x14ac:dyDescent="0.25">
      <c r="A41" t="s">
        <v>41</v>
      </c>
      <c r="B41" t="s">
        <v>1007</v>
      </c>
      <c r="C41">
        <v>-25500</v>
      </c>
      <c r="D41">
        <v>740.55</v>
      </c>
      <c r="E41" s="28">
        <f t="shared" si="0"/>
        <v>-18884025</v>
      </c>
      <c r="F41" s="28">
        <f t="shared" si="1"/>
        <v>-15761484374.85</v>
      </c>
      <c r="G41" s="28">
        <f t="shared" si="2"/>
        <v>43957867750.43</v>
      </c>
      <c r="H41" s="29">
        <f t="shared" si="3"/>
        <v>-0.35855889244527378</v>
      </c>
      <c r="I41" s="29"/>
      <c r="J41" s="29"/>
      <c r="K41" s="29"/>
      <c r="M41" t="s">
        <v>229</v>
      </c>
      <c r="N41" s="28">
        <v>260048889.37</v>
      </c>
    </row>
    <row r="42" spans="1:14" x14ac:dyDescent="0.25">
      <c r="A42" t="s">
        <v>41</v>
      </c>
      <c r="B42" t="s">
        <v>1007</v>
      </c>
      <c r="C42">
        <v>-56875</v>
      </c>
      <c r="D42">
        <v>7687.25</v>
      </c>
      <c r="E42" s="28">
        <f t="shared" si="0"/>
        <v>-437212343.75</v>
      </c>
      <c r="F42" s="28">
        <f t="shared" si="1"/>
        <v>-15761484374.85</v>
      </c>
      <c r="G42" s="28">
        <f t="shared" si="2"/>
        <v>43957867750.43</v>
      </c>
      <c r="H42" s="29">
        <f t="shared" si="3"/>
        <v>-0.35855889244527378</v>
      </c>
      <c r="I42" s="29"/>
      <c r="J42" s="29"/>
      <c r="K42" s="29"/>
      <c r="M42" t="s">
        <v>735</v>
      </c>
      <c r="N42" s="28">
        <v>11727814851.51</v>
      </c>
    </row>
    <row r="43" spans="1:14" x14ac:dyDescent="0.25">
      <c r="A43" t="s">
        <v>41</v>
      </c>
      <c r="B43" t="s">
        <v>1007</v>
      </c>
      <c r="C43">
        <v>-34500</v>
      </c>
      <c r="D43">
        <v>2024.75</v>
      </c>
      <c r="E43" s="28">
        <f t="shared" si="0"/>
        <v>-69853875</v>
      </c>
      <c r="F43" s="28">
        <f t="shared" si="1"/>
        <v>-15761484374.85</v>
      </c>
      <c r="G43" s="28">
        <f t="shared" si="2"/>
        <v>43957867750.43</v>
      </c>
      <c r="H43" s="29">
        <f t="shared" si="3"/>
        <v>-0.35855889244527378</v>
      </c>
      <c r="I43" s="29"/>
      <c r="J43" s="29"/>
      <c r="K43" s="29"/>
      <c r="M43" t="s">
        <v>1953</v>
      </c>
      <c r="N43" s="28">
        <v>5552412993.9200001</v>
      </c>
    </row>
    <row r="44" spans="1:14" x14ac:dyDescent="0.25">
      <c r="A44" t="s">
        <v>41</v>
      </c>
      <c r="B44" t="s">
        <v>1007</v>
      </c>
      <c r="C44">
        <v>-54600</v>
      </c>
      <c r="D44">
        <v>1275.55</v>
      </c>
      <c r="E44" s="28">
        <f t="shared" si="0"/>
        <v>-69645030</v>
      </c>
      <c r="F44" s="28">
        <f t="shared" si="1"/>
        <v>-15761484374.85</v>
      </c>
      <c r="G44" s="28">
        <f t="shared" si="2"/>
        <v>43957867750.43</v>
      </c>
      <c r="H44" s="29">
        <f t="shared" si="3"/>
        <v>-0.35855889244527378</v>
      </c>
      <c r="I44" s="29"/>
      <c r="J44" s="29"/>
      <c r="K44" s="29"/>
      <c r="M44" t="s">
        <v>1954</v>
      </c>
      <c r="N44" s="28">
        <v>24134777024.080002</v>
      </c>
    </row>
    <row r="45" spans="1:14" x14ac:dyDescent="0.25">
      <c r="A45" t="s">
        <v>41</v>
      </c>
      <c r="B45" t="s">
        <v>1007</v>
      </c>
      <c r="C45">
        <v>-28750</v>
      </c>
      <c r="D45">
        <v>640.85</v>
      </c>
      <c r="E45" s="28">
        <f t="shared" si="0"/>
        <v>-18424437.5</v>
      </c>
      <c r="F45" s="28">
        <f t="shared" si="1"/>
        <v>-15761484374.85</v>
      </c>
      <c r="G45" s="28">
        <f t="shared" si="2"/>
        <v>43957867750.43</v>
      </c>
      <c r="H45" s="29">
        <f t="shared" si="3"/>
        <v>-0.35855889244527378</v>
      </c>
      <c r="I45" s="29"/>
      <c r="J45" s="29"/>
      <c r="K45" s="29"/>
      <c r="M45" t="s">
        <v>2927</v>
      </c>
      <c r="N45" s="28">
        <v>413588109.51999998</v>
      </c>
    </row>
    <row r="46" spans="1:14" x14ac:dyDescent="0.25">
      <c r="A46" t="s">
        <v>41</v>
      </c>
      <c r="B46" t="s">
        <v>1007</v>
      </c>
      <c r="C46">
        <v>-912000</v>
      </c>
      <c r="D46">
        <v>47.9</v>
      </c>
      <c r="E46" s="28">
        <f t="shared" si="0"/>
        <v>-43684800</v>
      </c>
      <c r="F46" s="28">
        <f t="shared" si="1"/>
        <v>-15761484374.85</v>
      </c>
      <c r="G46" s="28">
        <f t="shared" si="2"/>
        <v>43957867750.43</v>
      </c>
      <c r="H46" s="29">
        <f t="shared" si="3"/>
        <v>-0.35855889244527378</v>
      </c>
      <c r="I46" s="29"/>
      <c r="J46" s="29"/>
      <c r="K46" s="29"/>
    </row>
    <row r="47" spans="1:14" x14ac:dyDescent="0.25">
      <c r="A47" t="s">
        <v>41</v>
      </c>
      <c r="B47" t="s">
        <v>1007</v>
      </c>
      <c r="C47">
        <v>-60000</v>
      </c>
      <c r="D47">
        <v>84.8</v>
      </c>
      <c r="E47" s="28">
        <f t="shared" si="0"/>
        <v>-5088000</v>
      </c>
      <c r="F47" s="28">
        <f t="shared" si="1"/>
        <v>-15761484374.85</v>
      </c>
      <c r="G47" s="28">
        <f t="shared" si="2"/>
        <v>43957867750.43</v>
      </c>
      <c r="H47" s="29">
        <f t="shared" si="3"/>
        <v>-0.35855889244527378</v>
      </c>
      <c r="I47" s="29"/>
      <c r="J47" s="29"/>
      <c r="K47" s="29"/>
    </row>
    <row r="48" spans="1:14" x14ac:dyDescent="0.25">
      <c r="A48" t="s">
        <v>41</v>
      </c>
      <c r="B48" t="s">
        <v>1007</v>
      </c>
      <c r="C48">
        <v>-64200</v>
      </c>
      <c r="D48">
        <v>3254.4</v>
      </c>
      <c r="E48" s="28">
        <f t="shared" si="0"/>
        <v>-208932480</v>
      </c>
      <c r="F48" s="28">
        <f t="shared" si="1"/>
        <v>-15761484374.85</v>
      </c>
      <c r="G48" s="28">
        <f t="shared" si="2"/>
        <v>43957867750.43</v>
      </c>
      <c r="H48" s="29">
        <f t="shared" si="3"/>
        <v>-0.35855889244527378</v>
      </c>
      <c r="I48" s="29"/>
      <c r="J48" s="29"/>
      <c r="K48" s="29"/>
    </row>
    <row r="49" spans="1:11" x14ac:dyDescent="0.25">
      <c r="A49" t="s">
        <v>41</v>
      </c>
      <c r="B49" t="s">
        <v>1007</v>
      </c>
      <c r="C49">
        <v>-15500</v>
      </c>
      <c r="D49">
        <v>158.55000000000001</v>
      </c>
      <c r="E49" s="28">
        <f t="shared" si="0"/>
        <v>-2457525</v>
      </c>
      <c r="F49" s="28">
        <f t="shared" si="1"/>
        <v>-15761484374.85</v>
      </c>
      <c r="G49" s="28">
        <f t="shared" si="2"/>
        <v>43957867750.43</v>
      </c>
      <c r="H49" s="29">
        <f t="shared" si="3"/>
        <v>-0.35855889244527378</v>
      </c>
      <c r="I49" s="29"/>
      <c r="J49" s="29"/>
      <c r="K49" s="29"/>
    </row>
    <row r="50" spans="1:11" x14ac:dyDescent="0.25">
      <c r="A50" t="s">
        <v>41</v>
      </c>
      <c r="B50" t="s">
        <v>1007</v>
      </c>
      <c r="C50">
        <v>-1747500</v>
      </c>
      <c r="D50">
        <v>739.95</v>
      </c>
      <c r="E50" s="28">
        <f t="shared" si="0"/>
        <v>-1293062625</v>
      </c>
      <c r="F50" s="28">
        <f t="shared" si="1"/>
        <v>-15761484374.85</v>
      </c>
      <c r="G50" s="28">
        <f t="shared" si="2"/>
        <v>43957867750.43</v>
      </c>
      <c r="H50" s="29">
        <f t="shared" si="3"/>
        <v>-0.35855889244527378</v>
      </c>
      <c r="I50" s="29"/>
      <c r="J50" s="29"/>
      <c r="K50" s="29"/>
    </row>
    <row r="51" spans="1:11" x14ac:dyDescent="0.25">
      <c r="A51" t="s">
        <v>41</v>
      </c>
      <c r="B51" t="s">
        <v>1007</v>
      </c>
      <c r="C51">
        <v>-164700</v>
      </c>
      <c r="D51">
        <v>159.85</v>
      </c>
      <c r="E51" s="28">
        <f t="shared" si="0"/>
        <v>-26327295</v>
      </c>
      <c r="F51" s="28">
        <f t="shared" si="1"/>
        <v>-15761484374.85</v>
      </c>
      <c r="G51" s="28">
        <f t="shared" si="2"/>
        <v>43957867750.43</v>
      </c>
      <c r="H51" s="29">
        <f t="shared" si="3"/>
        <v>-0.35855889244527378</v>
      </c>
      <c r="I51" s="29"/>
      <c r="J51" s="29"/>
      <c r="K51" s="29"/>
    </row>
    <row r="52" spans="1:11" x14ac:dyDescent="0.25">
      <c r="A52" t="s">
        <v>41</v>
      </c>
      <c r="B52" t="s">
        <v>1007</v>
      </c>
      <c r="C52">
        <v>-44800</v>
      </c>
      <c r="D52">
        <v>307.05</v>
      </c>
      <c r="E52" s="28">
        <f t="shared" si="0"/>
        <v>-13755840</v>
      </c>
      <c r="F52" s="28">
        <f t="shared" si="1"/>
        <v>-15761484374.85</v>
      </c>
      <c r="G52" s="28">
        <f t="shared" si="2"/>
        <v>43957867750.43</v>
      </c>
      <c r="H52" s="29">
        <f t="shared" si="3"/>
        <v>-0.35855889244527378</v>
      </c>
      <c r="I52" s="29"/>
      <c r="J52" s="29"/>
      <c r="K52" s="29"/>
    </row>
    <row r="53" spans="1:11" x14ac:dyDescent="0.25">
      <c r="A53" t="s">
        <v>41</v>
      </c>
      <c r="B53" t="s">
        <v>1007</v>
      </c>
      <c r="C53">
        <v>-146000</v>
      </c>
      <c r="D53">
        <v>2011.55</v>
      </c>
      <c r="E53" s="28">
        <f t="shared" si="0"/>
        <v>-293686300</v>
      </c>
      <c r="F53" s="28">
        <f t="shared" si="1"/>
        <v>-15761484374.85</v>
      </c>
      <c r="G53" s="28">
        <f t="shared" si="2"/>
        <v>43957867750.43</v>
      </c>
      <c r="H53" s="29">
        <f t="shared" si="3"/>
        <v>-0.35855889244527378</v>
      </c>
      <c r="I53" s="29"/>
      <c r="J53" s="29"/>
      <c r="K53" s="29"/>
    </row>
    <row r="54" spans="1:11" x14ac:dyDescent="0.25">
      <c r="A54" t="s">
        <v>41</v>
      </c>
      <c r="B54" t="s">
        <v>1007</v>
      </c>
      <c r="C54">
        <v>-12350</v>
      </c>
      <c r="D54">
        <v>1676.6</v>
      </c>
      <c r="E54" s="28">
        <f t="shared" si="0"/>
        <v>-20706010</v>
      </c>
      <c r="F54" s="28">
        <f t="shared" si="1"/>
        <v>-15761484374.85</v>
      </c>
      <c r="G54" s="28">
        <f t="shared" si="2"/>
        <v>43957867750.43</v>
      </c>
      <c r="H54" s="29">
        <f t="shared" si="3"/>
        <v>-0.35855889244527378</v>
      </c>
      <c r="I54" s="29"/>
      <c r="J54" s="29"/>
      <c r="K54" s="29"/>
    </row>
    <row r="55" spans="1:11" x14ac:dyDescent="0.25">
      <c r="A55" t="s">
        <v>41</v>
      </c>
      <c r="B55" t="s">
        <v>1007</v>
      </c>
      <c r="C55">
        <v>-13200</v>
      </c>
      <c r="D55">
        <v>1088.75</v>
      </c>
      <c r="E55" s="28">
        <f t="shared" si="0"/>
        <v>-14371500</v>
      </c>
      <c r="F55" s="28">
        <f t="shared" si="1"/>
        <v>-15761484374.85</v>
      </c>
      <c r="G55" s="28">
        <f t="shared" si="2"/>
        <v>43957867750.43</v>
      </c>
      <c r="H55" s="29">
        <f t="shared" si="3"/>
        <v>-0.35855889244527378</v>
      </c>
      <c r="I55" s="29"/>
      <c r="J55" s="29"/>
      <c r="K55" s="29"/>
    </row>
    <row r="56" spans="1:11" x14ac:dyDescent="0.25">
      <c r="A56" t="s">
        <v>41</v>
      </c>
      <c r="B56" t="s">
        <v>1007</v>
      </c>
      <c r="C56">
        <v>-18000</v>
      </c>
      <c r="D56">
        <v>997.85</v>
      </c>
      <c r="E56" s="28">
        <f t="shared" si="0"/>
        <v>-17961300</v>
      </c>
      <c r="F56" s="28">
        <f t="shared" si="1"/>
        <v>-15761484374.85</v>
      </c>
      <c r="G56" s="28">
        <f t="shared" si="2"/>
        <v>43957867750.43</v>
      </c>
      <c r="H56" s="29">
        <f t="shared" si="3"/>
        <v>-0.35855889244527378</v>
      </c>
      <c r="I56" s="29"/>
      <c r="J56" s="29"/>
      <c r="K56" s="29"/>
    </row>
    <row r="57" spans="1:11" x14ac:dyDescent="0.25">
      <c r="A57" t="s">
        <v>41</v>
      </c>
      <c r="B57" t="s">
        <v>1007</v>
      </c>
      <c r="C57">
        <v>-6400</v>
      </c>
      <c r="D57">
        <v>428.05</v>
      </c>
      <c r="E57" s="28">
        <f t="shared" si="0"/>
        <v>-2739520</v>
      </c>
      <c r="F57" s="28">
        <f t="shared" si="1"/>
        <v>-15761484374.85</v>
      </c>
      <c r="G57" s="28">
        <f t="shared" si="2"/>
        <v>43957867750.43</v>
      </c>
      <c r="H57" s="29">
        <f t="shared" si="3"/>
        <v>-0.35855889244527378</v>
      </c>
      <c r="I57" s="29"/>
      <c r="J57" s="29"/>
      <c r="K57" s="29"/>
    </row>
    <row r="58" spans="1:11" x14ac:dyDescent="0.25">
      <c r="A58" t="s">
        <v>41</v>
      </c>
      <c r="B58" t="s">
        <v>1007</v>
      </c>
      <c r="C58">
        <v>-59400</v>
      </c>
      <c r="D58">
        <v>2609.65</v>
      </c>
      <c r="E58" s="28">
        <f t="shared" si="0"/>
        <v>-155013210</v>
      </c>
      <c r="F58" s="28">
        <f t="shared" si="1"/>
        <v>-15761484374.85</v>
      </c>
      <c r="G58" s="28">
        <f t="shared" si="2"/>
        <v>43957867750.43</v>
      </c>
      <c r="H58" s="29">
        <f t="shared" si="3"/>
        <v>-0.35855889244527378</v>
      </c>
      <c r="I58" s="29"/>
      <c r="J58" s="29"/>
      <c r="K58" s="29"/>
    </row>
    <row r="59" spans="1:11" x14ac:dyDescent="0.25">
      <c r="A59" t="s">
        <v>41</v>
      </c>
      <c r="B59" t="s">
        <v>1007</v>
      </c>
      <c r="C59">
        <v>-32200</v>
      </c>
      <c r="D59">
        <v>364</v>
      </c>
      <c r="E59" s="28">
        <f t="shared" si="0"/>
        <v>-11720800</v>
      </c>
      <c r="F59" s="28">
        <f t="shared" si="1"/>
        <v>-15761484374.85</v>
      </c>
      <c r="G59" s="28">
        <f t="shared" si="2"/>
        <v>43957867750.43</v>
      </c>
      <c r="H59" s="29">
        <f t="shared" si="3"/>
        <v>-0.35855889244527378</v>
      </c>
      <c r="I59" s="29"/>
      <c r="J59" s="29"/>
      <c r="K59" s="29"/>
    </row>
    <row r="60" spans="1:11" x14ac:dyDescent="0.25">
      <c r="A60" t="s">
        <v>41</v>
      </c>
      <c r="B60" t="s">
        <v>1007</v>
      </c>
      <c r="C60">
        <v>-1709125</v>
      </c>
      <c r="D60">
        <v>704.2</v>
      </c>
      <c r="E60" s="28">
        <f t="shared" si="0"/>
        <v>-1203565825</v>
      </c>
      <c r="F60" s="28">
        <f t="shared" si="1"/>
        <v>-15761484374.85</v>
      </c>
      <c r="G60" s="28">
        <f t="shared" si="2"/>
        <v>43957867750.43</v>
      </c>
      <c r="H60" s="29">
        <f t="shared" si="3"/>
        <v>-0.35855889244527378</v>
      </c>
      <c r="I60" s="29"/>
      <c r="J60" s="29"/>
      <c r="K60" s="29"/>
    </row>
    <row r="61" spans="1:11" x14ac:dyDescent="0.25">
      <c r="A61" t="s">
        <v>41</v>
      </c>
      <c r="B61" t="s">
        <v>1007</v>
      </c>
      <c r="C61">
        <v>-1035000</v>
      </c>
      <c r="D61">
        <v>390.2</v>
      </c>
      <c r="E61" s="28">
        <f t="shared" si="0"/>
        <v>-403857000</v>
      </c>
      <c r="F61" s="28">
        <f t="shared" si="1"/>
        <v>-15761484374.85</v>
      </c>
      <c r="G61" s="28">
        <f t="shared" si="2"/>
        <v>43957867750.43</v>
      </c>
      <c r="H61" s="29">
        <f t="shared" si="3"/>
        <v>-0.35855889244527378</v>
      </c>
      <c r="I61" s="29"/>
      <c r="J61" s="29"/>
      <c r="K61" s="29"/>
    </row>
    <row r="62" spans="1:11" x14ac:dyDescent="0.25">
      <c r="A62" t="s">
        <v>41</v>
      </c>
      <c r="B62" t="s">
        <v>1007</v>
      </c>
      <c r="C62">
        <v>-461900</v>
      </c>
      <c r="D62">
        <v>288.39999999999998</v>
      </c>
      <c r="E62" s="28">
        <f t="shared" si="0"/>
        <v>-133211959.99999999</v>
      </c>
      <c r="F62" s="28">
        <f t="shared" si="1"/>
        <v>-15761484374.85</v>
      </c>
      <c r="G62" s="28">
        <f t="shared" si="2"/>
        <v>43957867750.43</v>
      </c>
      <c r="H62" s="29">
        <f t="shared" si="3"/>
        <v>-0.35855889244527378</v>
      </c>
      <c r="I62" s="29"/>
      <c r="J62" s="29"/>
      <c r="K62" s="29"/>
    </row>
    <row r="63" spans="1:11" x14ac:dyDescent="0.25">
      <c r="A63" t="s">
        <v>41</v>
      </c>
      <c r="B63" t="s">
        <v>1007</v>
      </c>
      <c r="C63">
        <v>-26950</v>
      </c>
      <c r="D63">
        <v>1600.15</v>
      </c>
      <c r="E63" s="28">
        <f t="shared" si="0"/>
        <v>-43124042.5</v>
      </c>
      <c r="F63" s="28">
        <f t="shared" si="1"/>
        <v>-15761484374.85</v>
      </c>
      <c r="G63" s="28">
        <f t="shared" si="2"/>
        <v>43957867750.43</v>
      </c>
      <c r="H63" s="29">
        <f t="shared" si="3"/>
        <v>-0.35855889244527378</v>
      </c>
      <c r="I63" s="29"/>
      <c r="J63" s="29"/>
      <c r="K63" s="29"/>
    </row>
    <row r="64" spans="1:11" x14ac:dyDescent="0.25">
      <c r="A64" t="s">
        <v>41</v>
      </c>
      <c r="B64" t="s">
        <v>1007</v>
      </c>
      <c r="C64">
        <v>-103850</v>
      </c>
      <c r="D64">
        <v>320.95</v>
      </c>
      <c r="E64" s="28">
        <f t="shared" si="0"/>
        <v>-33330657.5</v>
      </c>
      <c r="F64" s="28">
        <f t="shared" si="1"/>
        <v>-15761484374.85</v>
      </c>
      <c r="G64" s="28">
        <f t="shared" si="2"/>
        <v>43957867750.43</v>
      </c>
      <c r="H64" s="29">
        <f t="shared" si="3"/>
        <v>-0.35855889244527378</v>
      </c>
      <c r="I64" s="29"/>
      <c r="J64" s="29"/>
      <c r="K64" s="29"/>
    </row>
    <row r="65" spans="1:11" x14ac:dyDescent="0.25">
      <c r="A65" t="s">
        <v>41</v>
      </c>
      <c r="B65" t="s">
        <v>1007</v>
      </c>
      <c r="C65">
        <v>-500</v>
      </c>
      <c r="D65">
        <v>2410.0500000000002</v>
      </c>
      <c r="E65" s="28">
        <f t="shared" si="0"/>
        <v>-1205025</v>
      </c>
      <c r="F65" s="28">
        <f t="shared" si="1"/>
        <v>-15761484374.85</v>
      </c>
      <c r="G65" s="28">
        <f t="shared" si="2"/>
        <v>43957867750.43</v>
      </c>
      <c r="H65" s="29">
        <f t="shared" si="3"/>
        <v>-0.35855889244527378</v>
      </c>
      <c r="I65" s="29"/>
      <c r="J65" s="29"/>
      <c r="K65" s="29"/>
    </row>
    <row r="66" spans="1:11" x14ac:dyDescent="0.25">
      <c r="A66" t="s">
        <v>41</v>
      </c>
      <c r="B66" t="s">
        <v>1007</v>
      </c>
      <c r="C66">
        <v>-80000</v>
      </c>
      <c r="D66">
        <v>550.04999999999995</v>
      </c>
      <c r="E66" s="28">
        <f t="shared" si="0"/>
        <v>-44004000</v>
      </c>
      <c r="F66" s="28">
        <f t="shared" si="1"/>
        <v>-15761484374.85</v>
      </c>
      <c r="G66" s="28">
        <f t="shared" si="2"/>
        <v>43957867750.43</v>
      </c>
      <c r="H66" s="29">
        <f t="shared" si="3"/>
        <v>-0.35855889244527378</v>
      </c>
      <c r="I66" s="29"/>
      <c r="J66" s="29"/>
      <c r="K66" s="29"/>
    </row>
    <row r="67" spans="1:11" x14ac:dyDescent="0.25">
      <c r="A67" t="s">
        <v>41</v>
      </c>
      <c r="B67" t="s">
        <v>1007</v>
      </c>
      <c r="C67">
        <v>-607500</v>
      </c>
      <c r="D67">
        <v>134.55000000000001</v>
      </c>
      <c r="E67" s="28">
        <f t="shared" ref="E67:E130" si="4">D67*C67</f>
        <v>-81739125</v>
      </c>
      <c r="F67" s="28">
        <f t="shared" ref="F67:F130" si="5">SUMIFS(E:E,A:A,A67)</f>
        <v>-15761484374.85</v>
      </c>
      <c r="G67" s="28">
        <f t="shared" ref="G67:G123" si="6">VLOOKUP(A67,M:N,2,0)</f>
        <v>43957867750.43</v>
      </c>
      <c r="H67" s="29">
        <f t="shared" ref="H67:H123" si="7">F67/G67</f>
        <v>-0.35855889244527378</v>
      </c>
      <c r="I67" s="29"/>
      <c r="J67" s="29"/>
      <c r="K67" s="29"/>
    </row>
    <row r="68" spans="1:11" x14ac:dyDescent="0.25">
      <c r="A68" t="s">
        <v>41</v>
      </c>
      <c r="B68" t="s">
        <v>1007</v>
      </c>
      <c r="C68">
        <v>-118400</v>
      </c>
      <c r="D68">
        <v>236.85</v>
      </c>
      <c r="E68" s="28">
        <f t="shared" si="4"/>
        <v>-28043040</v>
      </c>
      <c r="F68" s="28">
        <f t="shared" si="5"/>
        <v>-15761484374.85</v>
      </c>
      <c r="G68" s="28">
        <f t="shared" si="6"/>
        <v>43957867750.43</v>
      </c>
      <c r="H68" s="29">
        <f t="shared" si="7"/>
        <v>-0.35855889244527378</v>
      </c>
      <c r="I68" s="29"/>
      <c r="J68" s="29"/>
      <c r="K68" s="29"/>
    </row>
    <row r="69" spans="1:11" x14ac:dyDescent="0.25">
      <c r="A69" t="s">
        <v>41</v>
      </c>
      <c r="B69" t="s">
        <v>1007</v>
      </c>
      <c r="C69">
        <v>-18000</v>
      </c>
      <c r="D69">
        <v>3773.45</v>
      </c>
      <c r="E69" s="28">
        <f t="shared" si="4"/>
        <v>-67922100</v>
      </c>
      <c r="F69" s="28">
        <f t="shared" si="5"/>
        <v>-15761484374.85</v>
      </c>
      <c r="G69" s="28">
        <f t="shared" si="6"/>
        <v>43957867750.43</v>
      </c>
      <c r="H69" s="29">
        <f t="shared" si="7"/>
        <v>-0.35855889244527378</v>
      </c>
      <c r="I69" s="29"/>
      <c r="J69" s="29"/>
      <c r="K69" s="29"/>
    </row>
    <row r="70" spans="1:11" x14ac:dyDescent="0.25">
      <c r="A70" t="s">
        <v>41</v>
      </c>
      <c r="B70" t="s">
        <v>1007</v>
      </c>
      <c r="C70">
        <v>-2250</v>
      </c>
      <c r="D70">
        <v>2166.9499999999998</v>
      </c>
      <c r="E70" s="28">
        <f t="shared" si="4"/>
        <v>-4875637.5</v>
      </c>
      <c r="F70" s="28">
        <f t="shared" si="5"/>
        <v>-15761484374.85</v>
      </c>
      <c r="G70" s="28">
        <f t="shared" si="6"/>
        <v>43957867750.43</v>
      </c>
      <c r="H70" s="29">
        <f t="shared" si="7"/>
        <v>-0.35855889244527378</v>
      </c>
      <c r="I70" s="29"/>
      <c r="J70" s="29"/>
      <c r="K70" s="29"/>
    </row>
    <row r="71" spans="1:11" x14ac:dyDescent="0.25">
      <c r="A71" t="s">
        <v>41</v>
      </c>
      <c r="B71" t="s">
        <v>1007</v>
      </c>
      <c r="C71">
        <v>-100</v>
      </c>
      <c r="D71">
        <v>15553.75</v>
      </c>
      <c r="E71" s="28">
        <f t="shared" si="4"/>
        <v>-1555375</v>
      </c>
      <c r="F71" s="28">
        <f t="shared" si="5"/>
        <v>-15761484374.85</v>
      </c>
      <c r="G71" s="28">
        <f t="shared" si="6"/>
        <v>43957867750.43</v>
      </c>
      <c r="H71" s="29">
        <f t="shared" si="7"/>
        <v>-0.35855889244527378</v>
      </c>
      <c r="I71" s="29"/>
      <c r="J71" s="29"/>
      <c r="K71" s="29"/>
    </row>
    <row r="72" spans="1:11" x14ac:dyDescent="0.25">
      <c r="A72" t="s">
        <v>41</v>
      </c>
      <c r="B72" t="s">
        <v>1007</v>
      </c>
      <c r="C72">
        <v>-128000</v>
      </c>
      <c r="D72">
        <v>185.7</v>
      </c>
      <c r="E72" s="28">
        <f t="shared" si="4"/>
        <v>-23769600</v>
      </c>
      <c r="F72" s="28">
        <f t="shared" si="5"/>
        <v>-15761484374.85</v>
      </c>
      <c r="G72" s="28">
        <f t="shared" si="6"/>
        <v>43957867750.43</v>
      </c>
      <c r="H72" s="29">
        <f t="shared" si="7"/>
        <v>-0.35855889244527378</v>
      </c>
      <c r="I72" s="29"/>
      <c r="J72" s="29"/>
      <c r="K72" s="29"/>
    </row>
    <row r="73" spans="1:11" x14ac:dyDescent="0.25">
      <c r="A73" t="s">
        <v>41</v>
      </c>
      <c r="B73" t="s">
        <v>1007</v>
      </c>
      <c r="C73">
        <v>-500500</v>
      </c>
      <c r="D73">
        <v>728.15</v>
      </c>
      <c r="E73" s="28">
        <f t="shared" si="4"/>
        <v>-364439075</v>
      </c>
      <c r="F73" s="28">
        <f t="shared" si="5"/>
        <v>-15761484374.85</v>
      </c>
      <c r="G73" s="28">
        <f t="shared" si="6"/>
        <v>43957867750.43</v>
      </c>
      <c r="H73" s="29">
        <f t="shared" si="7"/>
        <v>-0.35855889244527378</v>
      </c>
      <c r="I73" s="29"/>
      <c r="J73" s="29"/>
      <c r="K73" s="29"/>
    </row>
    <row r="74" spans="1:11" x14ac:dyDescent="0.25">
      <c r="A74" t="s">
        <v>41</v>
      </c>
      <c r="B74" t="s">
        <v>1007</v>
      </c>
      <c r="C74">
        <v>-195000</v>
      </c>
      <c r="D74">
        <v>509.9</v>
      </c>
      <c r="E74" s="28">
        <f t="shared" si="4"/>
        <v>-99430500</v>
      </c>
      <c r="F74" s="28">
        <f t="shared" si="5"/>
        <v>-15761484374.85</v>
      </c>
      <c r="G74" s="28">
        <f t="shared" si="6"/>
        <v>43957867750.43</v>
      </c>
      <c r="H74" s="29">
        <f t="shared" si="7"/>
        <v>-0.35855889244527378</v>
      </c>
      <c r="I74" s="29"/>
      <c r="J74" s="29"/>
      <c r="K74" s="29"/>
    </row>
    <row r="75" spans="1:11" x14ac:dyDescent="0.25">
      <c r="A75" t="s">
        <v>41</v>
      </c>
      <c r="B75" t="s">
        <v>1007</v>
      </c>
      <c r="C75">
        <v>-40800</v>
      </c>
      <c r="D75">
        <v>1307.7</v>
      </c>
      <c r="E75" s="28">
        <f t="shared" si="4"/>
        <v>-53354160</v>
      </c>
      <c r="F75" s="28">
        <f t="shared" si="5"/>
        <v>-15761484374.85</v>
      </c>
      <c r="G75" s="28">
        <f t="shared" si="6"/>
        <v>43957867750.43</v>
      </c>
      <c r="H75" s="29">
        <f t="shared" si="7"/>
        <v>-0.35855889244527378</v>
      </c>
      <c r="I75" s="29"/>
      <c r="J75" s="29"/>
      <c r="K75" s="29"/>
    </row>
    <row r="76" spans="1:11" x14ac:dyDescent="0.25">
      <c r="A76" t="s">
        <v>41</v>
      </c>
      <c r="B76" t="s">
        <v>1007</v>
      </c>
      <c r="C76">
        <v>-289000</v>
      </c>
      <c r="D76">
        <v>93.95</v>
      </c>
      <c r="E76" s="28">
        <f t="shared" si="4"/>
        <v>-27151550</v>
      </c>
      <c r="F76" s="28">
        <f t="shared" si="5"/>
        <v>-15761484374.85</v>
      </c>
      <c r="G76" s="28">
        <f t="shared" si="6"/>
        <v>43957867750.43</v>
      </c>
      <c r="H76" s="29">
        <f t="shared" si="7"/>
        <v>-0.35855889244527378</v>
      </c>
      <c r="I76" s="29"/>
      <c r="J76" s="29"/>
      <c r="K76" s="29"/>
    </row>
    <row r="77" spans="1:11" x14ac:dyDescent="0.25">
      <c r="A77" t="s">
        <v>41</v>
      </c>
      <c r="B77" t="s">
        <v>1007</v>
      </c>
      <c r="C77">
        <v>-227400</v>
      </c>
      <c r="D77">
        <v>2761.75</v>
      </c>
      <c r="E77" s="28">
        <f t="shared" si="4"/>
        <v>-628021950</v>
      </c>
      <c r="F77" s="28">
        <f t="shared" si="5"/>
        <v>-15761484374.85</v>
      </c>
      <c r="G77" s="28">
        <f t="shared" si="6"/>
        <v>43957867750.43</v>
      </c>
      <c r="H77" s="29">
        <f t="shared" si="7"/>
        <v>-0.35855889244527378</v>
      </c>
      <c r="I77" s="29"/>
      <c r="J77" s="29"/>
      <c r="K77" s="29"/>
    </row>
    <row r="78" spans="1:11" x14ac:dyDescent="0.25">
      <c r="A78" t="s">
        <v>41</v>
      </c>
      <c r="B78" t="s">
        <v>1007</v>
      </c>
      <c r="C78">
        <v>-3500</v>
      </c>
      <c r="D78">
        <v>2262.4</v>
      </c>
      <c r="E78" s="28">
        <f t="shared" si="4"/>
        <v>-7918400</v>
      </c>
      <c r="F78" s="28">
        <f t="shared" si="5"/>
        <v>-15761484374.85</v>
      </c>
      <c r="G78" s="28">
        <f t="shared" si="6"/>
        <v>43957867750.43</v>
      </c>
      <c r="H78" s="29">
        <f t="shared" si="7"/>
        <v>-0.35855889244527378</v>
      </c>
      <c r="I78" s="29"/>
      <c r="J78" s="29"/>
      <c r="K78" s="29"/>
    </row>
    <row r="79" spans="1:11" x14ac:dyDescent="0.25">
      <c r="A79" t="s">
        <v>41</v>
      </c>
      <c r="B79" t="s">
        <v>1007</v>
      </c>
      <c r="C79">
        <v>-4900</v>
      </c>
      <c r="D79">
        <v>7418.05</v>
      </c>
      <c r="E79" s="28">
        <f t="shared" si="4"/>
        <v>-36348445</v>
      </c>
      <c r="F79" s="28">
        <f t="shared" si="5"/>
        <v>-15761484374.85</v>
      </c>
      <c r="G79" s="28">
        <f t="shared" si="6"/>
        <v>43957867750.43</v>
      </c>
      <c r="H79" s="29">
        <f t="shared" si="7"/>
        <v>-0.35855889244527378</v>
      </c>
      <c r="I79" s="29"/>
      <c r="J79" s="29"/>
      <c r="K79" s="29"/>
    </row>
    <row r="80" spans="1:11" x14ac:dyDescent="0.25">
      <c r="A80" t="s">
        <v>41</v>
      </c>
      <c r="B80" t="s">
        <v>1007</v>
      </c>
      <c r="C80">
        <v>-4800</v>
      </c>
      <c r="D80">
        <v>4219.6499999999996</v>
      </c>
      <c r="E80" s="28">
        <f t="shared" si="4"/>
        <v>-20254320</v>
      </c>
      <c r="F80" s="28">
        <f t="shared" si="5"/>
        <v>-15761484374.85</v>
      </c>
      <c r="G80" s="28">
        <f t="shared" si="6"/>
        <v>43957867750.43</v>
      </c>
      <c r="H80" s="29">
        <f t="shared" si="7"/>
        <v>-0.35855889244527378</v>
      </c>
      <c r="I80" s="29"/>
      <c r="J80" s="29"/>
      <c r="K80" s="29"/>
    </row>
    <row r="81" spans="1:11" x14ac:dyDescent="0.25">
      <c r="A81" t="s">
        <v>41</v>
      </c>
      <c r="B81" t="s">
        <v>1007</v>
      </c>
      <c r="C81">
        <v>-486200</v>
      </c>
      <c r="D81">
        <v>1293</v>
      </c>
      <c r="E81" s="28">
        <f t="shared" si="4"/>
        <v>-628656600</v>
      </c>
      <c r="F81" s="28">
        <f t="shared" si="5"/>
        <v>-15761484374.85</v>
      </c>
      <c r="G81" s="28">
        <f t="shared" si="6"/>
        <v>43957867750.43</v>
      </c>
      <c r="H81" s="29">
        <f t="shared" si="7"/>
        <v>-0.35855889244527378</v>
      </c>
      <c r="I81" s="29"/>
      <c r="J81" s="29"/>
      <c r="K81" s="29"/>
    </row>
    <row r="82" spans="1:11" x14ac:dyDescent="0.25">
      <c r="A82" t="s">
        <v>41</v>
      </c>
      <c r="B82" t="s">
        <v>1007</v>
      </c>
      <c r="C82">
        <v>-37800</v>
      </c>
      <c r="D82">
        <v>4812.75</v>
      </c>
      <c r="E82" s="28">
        <f t="shared" si="4"/>
        <v>-181921950</v>
      </c>
      <c r="F82" s="28">
        <f t="shared" si="5"/>
        <v>-15761484374.85</v>
      </c>
      <c r="G82" s="28">
        <f t="shared" si="6"/>
        <v>43957867750.43</v>
      </c>
      <c r="H82" s="29">
        <f t="shared" si="7"/>
        <v>-0.35855889244527378</v>
      </c>
      <c r="I82" s="29"/>
      <c r="J82" s="29"/>
      <c r="K82" s="29"/>
    </row>
    <row r="83" spans="1:11" x14ac:dyDescent="0.25">
      <c r="A83" t="s">
        <v>41</v>
      </c>
      <c r="B83" t="s">
        <v>1007</v>
      </c>
      <c r="C83">
        <v>-49400</v>
      </c>
      <c r="D83">
        <v>247.3</v>
      </c>
      <c r="E83" s="28">
        <f t="shared" si="4"/>
        <v>-12216620</v>
      </c>
      <c r="F83" s="28">
        <f t="shared" si="5"/>
        <v>-15761484374.85</v>
      </c>
      <c r="G83" s="28">
        <f t="shared" si="6"/>
        <v>43957867750.43</v>
      </c>
      <c r="H83" s="29">
        <f t="shared" si="7"/>
        <v>-0.35855889244527378</v>
      </c>
      <c r="I83" s="29"/>
      <c r="J83" s="29"/>
      <c r="K83" s="29"/>
    </row>
    <row r="84" spans="1:11" x14ac:dyDescent="0.25">
      <c r="A84" t="s">
        <v>41</v>
      </c>
      <c r="B84" t="s">
        <v>1007</v>
      </c>
      <c r="C84">
        <v>-43400</v>
      </c>
      <c r="D84">
        <v>143.05000000000001</v>
      </c>
      <c r="E84" s="28">
        <f t="shared" si="4"/>
        <v>-6208370.0000000009</v>
      </c>
      <c r="F84" s="28">
        <f t="shared" si="5"/>
        <v>-15761484374.85</v>
      </c>
      <c r="G84" s="28">
        <f t="shared" si="6"/>
        <v>43957867750.43</v>
      </c>
      <c r="H84" s="29">
        <f t="shared" si="7"/>
        <v>-0.35855889244527378</v>
      </c>
      <c r="I84" s="29"/>
      <c r="J84" s="29"/>
      <c r="K84" s="29"/>
    </row>
    <row r="85" spans="1:11" x14ac:dyDescent="0.25">
      <c r="A85" t="s">
        <v>41</v>
      </c>
      <c r="B85" t="s">
        <v>1007</v>
      </c>
      <c r="C85">
        <v>-514500</v>
      </c>
      <c r="D85">
        <v>454.1</v>
      </c>
      <c r="E85" s="28">
        <f t="shared" si="4"/>
        <v>-233634450</v>
      </c>
      <c r="F85" s="28">
        <f t="shared" si="5"/>
        <v>-15761484374.85</v>
      </c>
      <c r="G85" s="28">
        <f t="shared" si="6"/>
        <v>43957867750.43</v>
      </c>
      <c r="H85" s="29">
        <f t="shared" si="7"/>
        <v>-0.35855889244527378</v>
      </c>
      <c r="I85" s="29"/>
      <c r="J85" s="29"/>
      <c r="K85" s="29"/>
    </row>
    <row r="86" spans="1:11" x14ac:dyDescent="0.25">
      <c r="A86" t="s">
        <v>41</v>
      </c>
      <c r="B86" t="s">
        <v>1007</v>
      </c>
      <c r="C86">
        <v>-111600</v>
      </c>
      <c r="D86">
        <v>284.45</v>
      </c>
      <c r="E86" s="28">
        <f t="shared" si="4"/>
        <v>-31744620</v>
      </c>
      <c r="F86" s="28">
        <f t="shared" si="5"/>
        <v>-15761484374.85</v>
      </c>
      <c r="G86" s="28">
        <f t="shared" si="6"/>
        <v>43957867750.43</v>
      </c>
      <c r="H86" s="29">
        <f t="shared" si="7"/>
        <v>-0.35855889244527378</v>
      </c>
      <c r="I86" s="29"/>
      <c r="J86" s="29"/>
      <c r="K86" s="29"/>
    </row>
    <row r="87" spans="1:11" x14ac:dyDescent="0.25">
      <c r="A87" t="s">
        <v>41</v>
      </c>
      <c r="B87" t="s">
        <v>1007</v>
      </c>
      <c r="C87">
        <v>-34200</v>
      </c>
      <c r="D87">
        <v>334.15</v>
      </c>
      <c r="E87" s="28">
        <f t="shared" si="4"/>
        <v>-11427930</v>
      </c>
      <c r="F87" s="28">
        <f t="shared" si="5"/>
        <v>-15761484374.85</v>
      </c>
      <c r="G87" s="28">
        <f t="shared" si="6"/>
        <v>43957867750.43</v>
      </c>
      <c r="H87" s="29">
        <f t="shared" si="7"/>
        <v>-0.35855889244527378</v>
      </c>
      <c r="I87" s="29"/>
      <c r="J87" s="29"/>
      <c r="K87" s="29"/>
    </row>
    <row r="88" spans="1:11" x14ac:dyDescent="0.25">
      <c r="A88" t="s">
        <v>41</v>
      </c>
      <c r="B88" t="s">
        <v>1007</v>
      </c>
      <c r="C88">
        <v>-150</v>
      </c>
      <c r="D88">
        <v>17841.8</v>
      </c>
      <c r="E88" s="28">
        <f t="shared" si="4"/>
        <v>-2676270</v>
      </c>
      <c r="F88" s="28">
        <f t="shared" si="5"/>
        <v>-15761484374.85</v>
      </c>
      <c r="G88" s="28">
        <f t="shared" si="6"/>
        <v>43957867750.43</v>
      </c>
      <c r="H88" s="29">
        <f t="shared" si="7"/>
        <v>-0.35855889244527378</v>
      </c>
      <c r="I88" s="29"/>
      <c r="J88" s="29"/>
      <c r="K88" s="29"/>
    </row>
    <row r="89" spans="1:11" x14ac:dyDescent="0.25">
      <c r="A89" t="s">
        <v>41</v>
      </c>
      <c r="B89" t="s">
        <v>1007</v>
      </c>
      <c r="C89">
        <v>-200</v>
      </c>
      <c r="D89">
        <v>3969.1</v>
      </c>
      <c r="E89" s="28">
        <f t="shared" si="4"/>
        <v>-793820</v>
      </c>
      <c r="F89" s="28">
        <f t="shared" si="5"/>
        <v>-15761484374.85</v>
      </c>
      <c r="G89" s="28">
        <f t="shared" si="6"/>
        <v>43957867750.43</v>
      </c>
      <c r="H89" s="29">
        <f t="shared" si="7"/>
        <v>-0.35855889244527378</v>
      </c>
      <c r="I89" s="29"/>
      <c r="J89" s="29"/>
      <c r="K89" s="29"/>
    </row>
    <row r="90" spans="1:11" x14ac:dyDescent="0.25">
      <c r="A90" t="s">
        <v>41</v>
      </c>
      <c r="B90" t="s">
        <v>1007</v>
      </c>
      <c r="C90">
        <v>-101200</v>
      </c>
      <c r="D90">
        <v>554.35</v>
      </c>
      <c r="E90" s="28">
        <f t="shared" si="4"/>
        <v>-56100220</v>
      </c>
      <c r="F90" s="28">
        <f t="shared" si="5"/>
        <v>-15761484374.85</v>
      </c>
      <c r="G90" s="28">
        <f t="shared" si="6"/>
        <v>43957867750.43</v>
      </c>
      <c r="H90" s="29">
        <f t="shared" si="7"/>
        <v>-0.35855889244527378</v>
      </c>
      <c r="I90" s="29"/>
      <c r="J90" s="29"/>
      <c r="K90" s="29"/>
    </row>
    <row r="91" spans="1:11" x14ac:dyDescent="0.25">
      <c r="A91" t="s">
        <v>41</v>
      </c>
      <c r="B91" t="s">
        <v>1007</v>
      </c>
      <c r="C91">
        <v>-831500</v>
      </c>
      <c r="D91">
        <v>2520.5500000000002</v>
      </c>
      <c r="E91" s="28">
        <f t="shared" si="4"/>
        <v>-2095837325.0000002</v>
      </c>
      <c r="F91" s="28">
        <f t="shared" si="5"/>
        <v>-15761484374.85</v>
      </c>
      <c r="G91" s="28">
        <f t="shared" si="6"/>
        <v>43957867750.43</v>
      </c>
      <c r="H91" s="29">
        <f t="shared" si="7"/>
        <v>-0.35855889244527378</v>
      </c>
      <c r="I91" s="29"/>
      <c r="J91" s="29"/>
      <c r="K91" s="29"/>
    </row>
    <row r="92" spans="1:11" x14ac:dyDescent="0.25">
      <c r="A92" t="s">
        <v>41</v>
      </c>
      <c r="B92" t="s">
        <v>1007</v>
      </c>
      <c r="C92">
        <v>-59000</v>
      </c>
      <c r="D92">
        <v>924.15</v>
      </c>
      <c r="E92" s="28">
        <f t="shared" si="4"/>
        <v>-54524850</v>
      </c>
      <c r="F92" s="28">
        <f t="shared" si="5"/>
        <v>-15761484374.85</v>
      </c>
      <c r="G92" s="28">
        <f t="shared" si="6"/>
        <v>43957867750.43</v>
      </c>
      <c r="H92" s="29">
        <f t="shared" si="7"/>
        <v>-0.35855889244527378</v>
      </c>
      <c r="I92" s="29"/>
      <c r="J92" s="29"/>
      <c r="K92" s="29"/>
    </row>
    <row r="93" spans="1:11" x14ac:dyDescent="0.25">
      <c r="A93" t="s">
        <v>41</v>
      </c>
      <c r="B93" t="s">
        <v>1007</v>
      </c>
      <c r="C93">
        <v>-37000</v>
      </c>
      <c r="D93">
        <v>1034.4000000000001</v>
      </c>
      <c r="E93" s="28">
        <f t="shared" si="4"/>
        <v>-38272800</v>
      </c>
      <c r="F93" s="28">
        <f t="shared" si="5"/>
        <v>-15761484374.85</v>
      </c>
      <c r="G93" s="28">
        <f t="shared" si="6"/>
        <v>43957867750.43</v>
      </c>
      <c r="H93" s="29">
        <f t="shared" si="7"/>
        <v>-0.35855889244527378</v>
      </c>
      <c r="I93" s="29"/>
      <c r="J93" s="29"/>
      <c r="K93" s="29"/>
    </row>
    <row r="94" spans="1:11" x14ac:dyDescent="0.25">
      <c r="A94" t="s">
        <v>41</v>
      </c>
      <c r="B94" t="s">
        <v>1007</v>
      </c>
      <c r="C94">
        <v>-161500</v>
      </c>
      <c r="D94">
        <v>114.25</v>
      </c>
      <c r="E94" s="28">
        <f t="shared" si="4"/>
        <v>-18451375</v>
      </c>
      <c r="F94" s="28">
        <f t="shared" si="5"/>
        <v>-15761484374.85</v>
      </c>
      <c r="G94" s="28">
        <f t="shared" si="6"/>
        <v>43957867750.43</v>
      </c>
      <c r="H94" s="29">
        <f t="shared" si="7"/>
        <v>-0.35855889244527378</v>
      </c>
      <c r="I94" s="29"/>
      <c r="J94" s="29"/>
      <c r="K94" s="29"/>
    </row>
    <row r="95" spans="1:11" x14ac:dyDescent="0.25">
      <c r="A95" t="s">
        <v>41</v>
      </c>
      <c r="B95" t="s">
        <v>1007</v>
      </c>
      <c r="C95">
        <v>-2025</v>
      </c>
      <c r="D95">
        <v>592.65</v>
      </c>
      <c r="E95" s="28">
        <f t="shared" si="4"/>
        <v>-1200116.25</v>
      </c>
      <c r="F95" s="28">
        <f t="shared" si="5"/>
        <v>-15761484374.85</v>
      </c>
      <c r="G95" s="28">
        <f t="shared" si="6"/>
        <v>43957867750.43</v>
      </c>
      <c r="H95" s="29">
        <f t="shared" si="7"/>
        <v>-0.35855889244527378</v>
      </c>
      <c r="I95" s="29"/>
      <c r="J95" s="29"/>
      <c r="K95" s="29"/>
    </row>
    <row r="96" spans="1:11" x14ac:dyDescent="0.25">
      <c r="A96" t="s">
        <v>41</v>
      </c>
      <c r="B96" t="s">
        <v>1007</v>
      </c>
      <c r="C96">
        <v>-98800</v>
      </c>
      <c r="D96">
        <v>2924.9</v>
      </c>
      <c r="E96" s="28">
        <f t="shared" si="4"/>
        <v>-288980120</v>
      </c>
      <c r="F96" s="28">
        <f t="shared" si="5"/>
        <v>-15761484374.85</v>
      </c>
      <c r="G96" s="28">
        <f t="shared" si="6"/>
        <v>43957867750.43</v>
      </c>
      <c r="H96" s="29">
        <f t="shared" si="7"/>
        <v>-0.35855889244527378</v>
      </c>
      <c r="I96" s="29"/>
      <c r="J96" s="29"/>
      <c r="K96" s="29"/>
    </row>
    <row r="97" spans="1:11" x14ac:dyDescent="0.25">
      <c r="A97" t="s">
        <v>41</v>
      </c>
      <c r="B97" t="s">
        <v>1007</v>
      </c>
      <c r="C97">
        <v>-196625</v>
      </c>
      <c r="D97">
        <v>535.35</v>
      </c>
      <c r="E97" s="28">
        <f t="shared" si="4"/>
        <v>-105263193.75</v>
      </c>
      <c r="F97" s="28">
        <f t="shared" si="5"/>
        <v>-15761484374.85</v>
      </c>
      <c r="G97" s="28">
        <f t="shared" si="6"/>
        <v>43957867750.43</v>
      </c>
      <c r="H97" s="29">
        <f t="shared" si="7"/>
        <v>-0.35855889244527378</v>
      </c>
      <c r="I97" s="29"/>
      <c r="J97" s="29"/>
      <c r="K97" s="29"/>
    </row>
    <row r="98" spans="1:11" x14ac:dyDescent="0.25">
      <c r="A98" t="s">
        <v>41</v>
      </c>
      <c r="B98" t="s">
        <v>1007</v>
      </c>
      <c r="C98">
        <v>-1100</v>
      </c>
      <c r="D98">
        <v>2134.1999999999998</v>
      </c>
      <c r="E98" s="28">
        <f t="shared" si="4"/>
        <v>-2347620</v>
      </c>
      <c r="F98" s="28">
        <f t="shared" si="5"/>
        <v>-15761484374.85</v>
      </c>
      <c r="G98" s="28">
        <f t="shared" si="6"/>
        <v>43957867750.43</v>
      </c>
      <c r="H98" s="29">
        <f t="shared" si="7"/>
        <v>-0.35855889244527378</v>
      </c>
      <c r="I98" s="29"/>
      <c r="J98" s="29"/>
      <c r="K98" s="29"/>
    </row>
    <row r="99" spans="1:11" x14ac:dyDescent="0.25">
      <c r="A99" t="s">
        <v>41</v>
      </c>
      <c r="B99" t="s">
        <v>1007</v>
      </c>
      <c r="C99">
        <v>-2500</v>
      </c>
      <c r="D99">
        <v>648.54999999999995</v>
      </c>
      <c r="E99" s="28">
        <f t="shared" si="4"/>
        <v>-1621375</v>
      </c>
      <c r="F99" s="28">
        <f t="shared" si="5"/>
        <v>-15761484374.85</v>
      </c>
      <c r="G99" s="28">
        <f t="shared" si="6"/>
        <v>43957867750.43</v>
      </c>
      <c r="H99" s="29">
        <f t="shared" si="7"/>
        <v>-0.35855889244527378</v>
      </c>
      <c r="I99" s="29"/>
      <c r="J99" s="29"/>
      <c r="K99" s="29"/>
    </row>
    <row r="100" spans="1:11" x14ac:dyDescent="0.25">
      <c r="A100" t="s">
        <v>41</v>
      </c>
      <c r="B100" t="s">
        <v>1007</v>
      </c>
      <c r="C100">
        <v>-625</v>
      </c>
      <c r="D100">
        <v>798.5</v>
      </c>
      <c r="E100" s="28">
        <f t="shared" si="4"/>
        <v>-499062.5</v>
      </c>
      <c r="F100" s="28">
        <f t="shared" si="5"/>
        <v>-15761484374.85</v>
      </c>
      <c r="G100" s="28">
        <f t="shared" si="6"/>
        <v>43957867750.43</v>
      </c>
      <c r="H100" s="29">
        <f t="shared" si="7"/>
        <v>-0.35855889244527378</v>
      </c>
      <c r="I100" s="29"/>
      <c r="J100" s="29"/>
      <c r="K100" s="29"/>
    </row>
    <row r="101" spans="1:11" x14ac:dyDescent="0.25">
      <c r="A101" t="s">
        <v>41</v>
      </c>
      <c r="B101" t="s">
        <v>1007</v>
      </c>
      <c r="C101">
        <v>-580500</v>
      </c>
      <c r="D101">
        <v>1117.7</v>
      </c>
      <c r="E101" s="28">
        <f t="shared" si="4"/>
        <v>-648824850</v>
      </c>
      <c r="F101" s="28">
        <f t="shared" si="5"/>
        <v>-15761484374.85</v>
      </c>
      <c r="G101" s="28">
        <f t="shared" si="6"/>
        <v>43957867750.43</v>
      </c>
      <c r="H101" s="29">
        <f t="shared" si="7"/>
        <v>-0.35855889244527378</v>
      </c>
      <c r="I101" s="29"/>
      <c r="J101" s="29"/>
      <c r="K101" s="29"/>
    </row>
    <row r="102" spans="1:11" x14ac:dyDescent="0.25">
      <c r="A102" t="s">
        <v>41</v>
      </c>
      <c r="B102" t="s">
        <v>1007</v>
      </c>
      <c r="C102">
        <v>-200400</v>
      </c>
      <c r="D102">
        <v>1666.55</v>
      </c>
      <c r="E102" s="28">
        <f t="shared" si="4"/>
        <v>-333976620</v>
      </c>
      <c r="F102" s="28">
        <f t="shared" si="5"/>
        <v>-15761484374.85</v>
      </c>
      <c r="G102" s="28">
        <f t="shared" si="6"/>
        <v>43957867750.43</v>
      </c>
      <c r="H102" s="29">
        <f t="shared" si="7"/>
        <v>-0.35855889244527378</v>
      </c>
      <c r="I102" s="29"/>
      <c r="J102" s="29"/>
      <c r="K102" s="29"/>
    </row>
    <row r="103" spans="1:11" x14ac:dyDescent="0.25">
      <c r="A103" t="s">
        <v>41</v>
      </c>
      <c r="B103" t="s">
        <v>1007</v>
      </c>
      <c r="C103">
        <v>-31000</v>
      </c>
      <c r="D103">
        <v>4490.6000000000004</v>
      </c>
      <c r="E103" s="28">
        <f t="shared" si="4"/>
        <v>-139208600</v>
      </c>
      <c r="F103" s="28">
        <f t="shared" si="5"/>
        <v>-15761484374.85</v>
      </c>
      <c r="G103" s="28">
        <f t="shared" si="6"/>
        <v>43957867750.43</v>
      </c>
      <c r="H103" s="29">
        <f t="shared" si="7"/>
        <v>-0.35855889244527378</v>
      </c>
      <c r="I103" s="29"/>
      <c r="J103" s="29"/>
      <c r="K103" s="29"/>
    </row>
    <row r="104" spans="1:11" x14ac:dyDescent="0.25">
      <c r="A104" t="s">
        <v>41</v>
      </c>
      <c r="B104" t="s">
        <v>1007</v>
      </c>
      <c r="C104">
        <v>-1694250</v>
      </c>
      <c r="D104">
        <v>159.65</v>
      </c>
      <c r="E104" s="28">
        <f t="shared" si="4"/>
        <v>-270487012.5</v>
      </c>
      <c r="F104" s="28">
        <f t="shared" si="5"/>
        <v>-15761484374.85</v>
      </c>
      <c r="G104" s="28">
        <f t="shared" si="6"/>
        <v>43957867750.43</v>
      </c>
      <c r="H104" s="29">
        <f t="shared" si="7"/>
        <v>-0.35855889244527378</v>
      </c>
      <c r="I104" s="29"/>
      <c r="J104" s="29"/>
      <c r="K104" s="29"/>
    </row>
    <row r="105" spans="1:11" x14ac:dyDescent="0.25">
      <c r="A105" t="s">
        <v>41</v>
      </c>
      <c r="B105" t="s">
        <v>1007</v>
      </c>
      <c r="C105">
        <v>-54600</v>
      </c>
      <c r="D105">
        <v>804.9</v>
      </c>
      <c r="E105" s="28">
        <f t="shared" si="4"/>
        <v>-43947540</v>
      </c>
      <c r="F105" s="28">
        <f t="shared" si="5"/>
        <v>-15761484374.85</v>
      </c>
      <c r="G105" s="28">
        <f t="shared" si="6"/>
        <v>43957867750.43</v>
      </c>
      <c r="H105" s="29">
        <f t="shared" si="7"/>
        <v>-0.35855889244527378</v>
      </c>
      <c r="I105" s="29"/>
      <c r="J105" s="29"/>
      <c r="K105" s="29"/>
    </row>
    <row r="106" spans="1:11" x14ac:dyDescent="0.25">
      <c r="A106" t="s">
        <v>41</v>
      </c>
      <c r="B106" t="s">
        <v>1007</v>
      </c>
      <c r="C106">
        <v>-375</v>
      </c>
      <c r="D106">
        <v>6453.95</v>
      </c>
      <c r="E106" s="28">
        <f t="shared" si="4"/>
        <v>-2420231.25</v>
      </c>
      <c r="F106" s="28">
        <f t="shared" si="5"/>
        <v>-15761484374.85</v>
      </c>
      <c r="G106" s="28">
        <f t="shared" si="6"/>
        <v>43957867750.43</v>
      </c>
      <c r="H106" s="29">
        <f t="shared" si="7"/>
        <v>-0.35855889244527378</v>
      </c>
      <c r="I106" s="29"/>
      <c r="J106" s="29"/>
      <c r="K106" s="29"/>
    </row>
    <row r="107" spans="1:11" x14ac:dyDescent="0.25">
      <c r="A107" t="s">
        <v>41</v>
      </c>
      <c r="B107" t="s">
        <v>1007</v>
      </c>
      <c r="C107">
        <v>-74400</v>
      </c>
      <c r="D107">
        <v>1387.8</v>
      </c>
      <c r="E107" s="28">
        <f t="shared" si="4"/>
        <v>-103252320</v>
      </c>
      <c r="F107" s="28">
        <f t="shared" si="5"/>
        <v>-15761484374.85</v>
      </c>
      <c r="G107" s="28">
        <f t="shared" si="6"/>
        <v>43957867750.43</v>
      </c>
      <c r="H107" s="29">
        <f t="shared" si="7"/>
        <v>-0.35855889244527378</v>
      </c>
      <c r="I107" s="29"/>
      <c r="J107" s="29"/>
      <c r="K107" s="29"/>
    </row>
    <row r="108" spans="1:11" x14ac:dyDescent="0.25">
      <c r="A108" t="s">
        <v>41</v>
      </c>
      <c r="B108" t="s">
        <v>1007</v>
      </c>
      <c r="C108">
        <v>-8500</v>
      </c>
      <c r="D108">
        <v>985.6</v>
      </c>
      <c r="E108" s="28">
        <f t="shared" si="4"/>
        <v>-8377600</v>
      </c>
      <c r="F108" s="28">
        <f t="shared" si="5"/>
        <v>-15761484374.85</v>
      </c>
      <c r="G108" s="28">
        <f t="shared" si="6"/>
        <v>43957867750.43</v>
      </c>
      <c r="H108" s="29">
        <f t="shared" si="7"/>
        <v>-0.35855889244527378</v>
      </c>
      <c r="I108" s="29"/>
      <c r="J108" s="29"/>
      <c r="K108" s="29"/>
    </row>
    <row r="109" spans="1:11" x14ac:dyDescent="0.25">
      <c r="A109" t="s">
        <v>41</v>
      </c>
      <c r="B109" t="s">
        <v>1007</v>
      </c>
      <c r="C109">
        <v>-240000</v>
      </c>
      <c r="D109">
        <v>169.95</v>
      </c>
      <c r="E109" s="28">
        <f t="shared" si="4"/>
        <v>-40788000</v>
      </c>
      <c r="F109" s="28">
        <f t="shared" si="5"/>
        <v>-15761484374.85</v>
      </c>
      <c r="G109" s="28">
        <f t="shared" si="6"/>
        <v>43957867750.43</v>
      </c>
      <c r="H109" s="29">
        <f t="shared" si="7"/>
        <v>-0.35855889244527378</v>
      </c>
      <c r="I109" s="29"/>
      <c r="J109" s="29"/>
      <c r="K109" s="29"/>
    </row>
    <row r="110" spans="1:11" x14ac:dyDescent="0.25">
      <c r="A110" t="s">
        <v>41</v>
      </c>
      <c r="B110" t="s">
        <v>1007</v>
      </c>
      <c r="C110">
        <v>-66150</v>
      </c>
      <c r="D110">
        <v>818</v>
      </c>
      <c r="E110" s="28">
        <f t="shared" si="4"/>
        <v>-54110700</v>
      </c>
      <c r="F110" s="28">
        <f t="shared" si="5"/>
        <v>-15761484374.85</v>
      </c>
      <c r="G110" s="28">
        <f t="shared" si="6"/>
        <v>43957867750.43</v>
      </c>
      <c r="H110" s="29">
        <f t="shared" si="7"/>
        <v>-0.35855889244527378</v>
      </c>
      <c r="I110" s="29"/>
      <c r="J110" s="29"/>
      <c r="K110" s="29"/>
    </row>
    <row r="111" spans="1:11" x14ac:dyDescent="0.25">
      <c r="A111" t="s">
        <v>41</v>
      </c>
      <c r="B111" t="s">
        <v>1007</v>
      </c>
      <c r="C111">
        <v>-9424000</v>
      </c>
      <c r="D111">
        <v>40.25</v>
      </c>
      <c r="E111" s="28">
        <f t="shared" si="4"/>
        <v>-379316000</v>
      </c>
      <c r="F111" s="28">
        <f t="shared" si="5"/>
        <v>-15761484374.85</v>
      </c>
      <c r="G111" s="28">
        <f t="shared" si="6"/>
        <v>43957867750.43</v>
      </c>
      <c r="H111" s="29">
        <f t="shared" si="7"/>
        <v>-0.35855889244527378</v>
      </c>
      <c r="I111" s="29"/>
      <c r="J111" s="29"/>
      <c r="K111" s="29"/>
    </row>
    <row r="112" spans="1:11" x14ac:dyDescent="0.25">
      <c r="A112" t="s">
        <v>41</v>
      </c>
      <c r="B112" t="s">
        <v>1007</v>
      </c>
      <c r="C112">
        <v>-62468</v>
      </c>
      <c r="D112">
        <v>91.45</v>
      </c>
      <c r="E112" s="28">
        <f t="shared" si="4"/>
        <v>-5712698.6000000006</v>
      </c>
      <c r="F112" s="28">
        <f t="shared" si="5"/>
        <v>-15761484374.85</v>
      </c>
      <c r="G112" s="28">
        <f t="shared" si="6"/>
        <v>43957867750.43</v>
      </c>
      <c r="H112" s="29">
        <f t="shared" si="7"/>
        <v>-0.35855889244527378</v>
      </c>
      <c r="I112" s="29"/>
      <c r="J112" s="29"/>
      <c r="K112" s="29"/>
    </row>
    <row r="113" spans="1:11" x14ac:dyDescent="0.25">
      <c r="A113" t="s">
        <v>41</v>
      </c>
      <c r="B113" t="s">
        <v>1007</v>
      </c>
      <c r="C113">
        <v>-58500</v>
      </c>
      <c r="D113">
        <v>1380.9</v>
      </c>
      <c r="E113" s="28">
        <f t="shared" si="4"/>
        <v>-80782650</v>
      </c>
      <c r="F113" s="28">
        <f t="shared" si="5"/>
        <v>-15761484374.85</v>
      </c>
      <c r="G113" s="28">
        <f t="shared" si="6"/>
        <v>43957867750.43</v>
      </c>
      <c r="H113" s="29">
        <f t="shared" si="7"/>
        <v>-0.35855889244527378</v>
      </c>
      <c r="I113" s="29"/>
      <c r="J113" s="29"/>
      <c r="K113" s="29"/>
    </row>
    <row r="114" spans="1:11" x14ac:dyDescent="0.25">
      <c r="A114" t="s">
        <v>41</v>
      </c>
      <c r="B114" t="s">
        <v>1007</v>
      </c>
      <c r="C114">
        <v>-750</v>
      </c>
      <c r="D114">
        <v>4901.6499999999996</v>
      </c>
      <c r="E114" s="28">
        <f t="shared" si="4"/>
        <v>-3676237.4999999995</v>
      </c>
      <c r="F114" s="28">
        <f t="shared" si="5"/>
        <v>-15761484374.85</v>
      </c>
      <c r="G114" s="28">
        <f t="shared" si="6"/>
        <v>43957867750.43</v>
      </c>
      <c r="H114" s="29">
        <f t="shared" si="7"/>
        <v>-0.35855889244527378</v>
      </c>
      <c r="I114" s="29"/>
      <c r="J114" s="29"/>
      <c r="K114" s="29"/>
    </row>
    <row r="115" spans="1:11" x14ac:dyDescent="0.25">
      <c r="A115" t="s">
        <v>41</v>
      </c>
      <c r="B115" t="s">
        <v>1007</v>
      </c>
      <c r="C115">
        <v>-525000</v>
      </c>
      <c r="D115">
        <v>1474.95</v>
      </c>
      <c r="E115" s="28">
        <f t="shared" si="4"/>
        <v>-774348750</v>
      </c>
      <c r="F115" s="28">
        <f t="shared" si="5"/>
        <v>-15761484374.85</v>
      </c>
      <c r="G115" s="28">
        <f t="shared" si="6"/>
        <v>43957867750.43</v>
      </c>
      <c r="H115" s="29">
        <f t="shared" si="7"/>
        <v>-0.35855889244527378</v>
      </c>
      <c r="I115" s="29"/>
      <c r="J115" s="29"/>
      <c r="K115" s="29"/>
    </row>
    <row r="116" spans="1:11" x14ac:dyDescent="0.25">
      <c r="A116" t="s">
        <v>41</v>
      </c>
      <c r="B116" t="s">
        <v>1007</v>
      </c>
      <c r="C116">
        <v>-238700</v>
      </c>
      <c r="D116">
        <v>726.15</v>
      </c>
      <c r="E116" s="28">
        <f t="shared" si="4"/>
        <v>-173332005</v>
      </c>
      <c r="F116" s="28">
        <f t="shared" si="5"/>
        <v>-15761484374.85</v>
      </c>
      <c r="G116" s="28">
        <f t="shared" si="6"/>
        <v>43957867750.43</v>
      </c>
      <c r="H116" s="29">
        <f t="shared" si="7"/>
        <v>-0.35855889244527378</v>
      </c>
      <c r="I116" s="29"/>
      <c r="J116" s="29"/>
      <c r="K116" s="29"/>
    </row>
    <row r="117" spans="1:11" x14ac:dyDescent="0.25">
      <c r="A117" t="s">
        <v>41</v>
      </c>
      <c r="B117" t="s">
        <v>1007</v>
      </c>
      <c r="C117">
        <v>-36400</v>
      </c>
      <c r="D117">
        <v>710.8</v>
      </c>
      <c r="E117" s="28">
        <f t="shared" si="4"/>
        <v>-25873120</v>
      </c>
      <c r="F117" s="28">
        <f t="shared" si="5"/>
        <v>-15761484374.85</v>
      </c>
      <c r="G117" s="28">
        <f t="shared" si="6"/>
        <v>43957867750.43</v>
      </c>
      <c r="H117" s="29">
        <f t="shared" si="7"/>
        <v>-0.35855889244527378</v>
      </c>
      <c r="I117" s="29"/>
      <c r="J117" s="29"/>
      <c r="K117" s="29"/>
    </row>
    <row r="118" spans="1:11" x14ac:dyDescent="0.25">
      <c r="A118" t="s">
        <v>41</v>
      </c>
      <c r="B118" t="s">
        <v>1007</v>
      </c>
      <c r="C118">
        <v>-15300</v>
      </c>
      <c r="D118">
        <v>955.25</v>
      </c>
      <c r="E118" s="28">
        <f t="shared" si="4"/>
        <v>-14615325</v>
      </c>
      <c r="F118" s="28">
        <f t="shared" si="5"/>
        <v>-15761484374.85</v>
      </c>
      <c r="G118" s="28">
        <f t="shared" si="6"/>
        <v>43957867750.43</v>
      </c>
      <c r="H118" s="29">
        <f t="shared" si="7"/>
        <v>-0.35855889244527378</v>
      </c>
      <c r="I118" s="29"/>
      <c r="J118" s="29"/>
      <c r="K118" s="29"/>
    </row>
    <row r="119" spans="1:11" x14ac:dyDescent="0.25">
      <c r="A119" t="s">
        <v>41</v>
      </c>
      <c r="B119" t="s">
        <v>1007</v>
      </c>
      <c r="C119">
        <v>-16100</v>
      </c>
      <c r="D119">
        <v>7354.4</v>
      </c>
      <c r="E119" s="28">
        <f t="shared" si="4"/>
        <v>-118405840</v>
      </c>
      <c r="F119" s="28">
        <f t="shared" si="5"/>
        <v>-15761484374.85</v>
      </c>
      <c r="G119" s="28">
        <f t="shared" si="6"/>
        <v>43957867750.43</v>
      </c>
      <c r="H119" s="29">
        <f t="shared" si="7"/>
        <v>-0.35855889244527378</v>
      </c>
      <c r="I119" s="29"/>
      <c r="J119" s="29"/>
      <c r="K119" s="29"/>
    </row>
    <row r="120" spans="1:11" x14ac:dyDescent="0.25">
      <c r="A120" t="s">
        <v>60</v>
      </c>
      <c r="B120" t="s">
        <v>1007</v>
      </c>
      <c r="C120">
        <v>-275000</v>
      </c>
      <c r="D120">
        <v>390.2</v>
      </c>
      <c r="E120" s="28">
        <f t="shared" si="4"/>
        <v>-107305000</v>
      </c>
      <c r="F120" s="28">
        <f t="shared" si="5"/>
        <v>-1062114748.75</v>
      </c>
      <c r="G120" s="28">
        <f t="shared" si="6"/>
        <v>3893976653.6500001</v>
      </c>
      <c r="H120" s="29">
        <f t="shared" si="7"/>
        <v>-0.27275837613315734</v>
      </c>
      <c r="I120" s="29"/>
      <c r="J120" s="29"/>
      <c r="K120" s="29"/>
    </row>
    <row r="121" spans="1:11" x14ac:dyDescent="0.25">
      <c r="A121" t="s">
        <v>60</v>
      </c>
      <c r="B121" t="s">
        <v>1007</v>
      </c>
      <c r="C121">
        <v>-53200</v>
      </c>
      <c r="D121">
        <v>804.9</v>
      </c>
      <c r="E121" s="28">
        <f t="shared" si="4"/>
        <v>-42820680</v>
      </c>
      <c r="F121" s="28">
        <f t="shared" si="5"/>
        <v>-1062114748.75</v>
      </c>
      <c r="G121" s="28">
        <f t="shared" si="6"/>
        <v>3893976653.6500001</v>
      </c>
      <c r="H121" s="29">
        <f t="shared" si="7"/>
        <v>-0.27275837613315734</v>
      </c>
      <c r="I121" s="29"/>
      <c r="J121" s="29"/>
      <c r="K121" s="29"/>
    </row>
    <row r="122" spans="1:11" x14ac:dyDescent="0.25">
      <c r="A122" t="s">
        <v>60</v>
      </c>
      <c r="B122" t="s">
        <v>1007</v>
      </c>
      <c r="C122">
        <v>-1625</v>
      </c>
      <c r="D122">
        <v>6453.95</v>
      </c>
      <c r="E122" s="28">
        <f t="shared" si="4"/>
        <v>-10487668.75</v>
      </c>
      <c r="F122" s="28">
        <f t="shared" si="5"/>
        <v>-1062114748.75</v>
      </c>
      <c r="G122" s="28">
        <f t="shared" si="6"/>
        <v>3893976653.6500001</v>
      </c>
      <c r="H122" s="29">
        <f t="shared" si="7"/>
        <v>-0.27275837613315734</v>
      </c>
      <c r="I122" s="29"/>
      <c r="J122" s="29"/>
      <c r="K122" s="29"/>
    </row>
    <row r="123" spans="1:11" x14ac:dyDescent="0.25">
      <c r="A123" t="s">
        <v>60</v>
      </c>
      <c r="B123" t="s">
        <v>1007</v>
      </c>
      <c r="C123">
        <v>-6000</v>
      </c>
      <c r="D123">
        <v>4812.75</v>
      </c>
      <c r="E123" s="28">
        <f t="shared" si="4"/>
        <v>-28876500</v>
      </c>
      <c r="F123" s="28">
        <f t="shared" si="5"/>
        <v>-1062114748.75</v>
      </c>
      <c r="G123" s="28">
        <f t="shared" si="6"/>
        <v>3893976653.6500001</v>
      </c>
      <c r="H123" s="29">
        <f t="shared" si="7"/>
        <v>-0.27275837613315734</v>
      </c>
      <c r="I123" s="29"/>
      <c r="J123" s="29"/>
      <c r="K123" s="29"/>
    </row>
    <row r="124" spans="1:11" x14ac:dyDescent="0.25">
      <c r="A124" t="s">
        <v>60</v>
      </c>
      <c r="B124" t="s">
        <v>1007</v>
      </c>
      <c r="C124">
        <v>-141250</v>
      </c>
      <c r="D124">
        <v>739.95</v>
      </c>
      <c r="E124" s="28">
        <f t="shared" si="4"/>
        <v>-104517937.5</v>
      </c>
      <c r="F124" s="28">
        <f t="shared" si="5"/>
        <v>-1062114748.75</v>
      </c>
      <c r="G124" s="28">
        <f t="shared" ref="G124:G184" si="8">VLOOKUP(A124,M:N,2,0)</f>
        <v>3893976653.6500001</v>
      </c>
      <c r="H124" s="29">
        <f t="shared" ref="H124:H184" si="9">F124/G124</f>
        <v>-0.27275837613315734</v>
      </c>
      <c r="I124" s="29"/>
      <c r="J124" s="29"/>
      <c r="K124" s="29"/>
    </row>
    <row r="125" spans="1:11" x14ac:dyDescent="0.25">
      <c r="A125" t="s">
        <v>60</v>
      </c>
      <c r="B125" t="s">
        <v>1007</v>
      </c>
      <c r="C125">
        <v>-10800</v>
      </c>
      <c r="D125">
        <v>173.9</v>
      </c>
      <c r="E125" s="28">
        <f t="shared" si="4"/>
        <v>-1878120</v>
      </c>
      <c r="F125" s="28">
        <f t="shared" si="5"/>
        <v>-1062114748.75</v>
      </c>
      <c r="G125" s="28">
        <f t="shared" si="8"/>
        <v>3893976653.6500001</v>
      </c>
      <c r="H125" s="29">
        <f t="shared" si="9"/>
        <v>-0.27275837613315734</v>
      </c>
      <c r="I125" s="29"/>
      <c r="J125" s="29"/>
      <c r="K125" s="29"/>
    </row>
    <row r="126" spans="1:11" x14ac:dyDescent="0.25">
      <c r="A126" t="s">
        <v>60</v>
      </c>
      <c r="B126" t="s">
        <v>1007</v>
      </c>
      <c r="C126">
        <v>-1000</v>
      </c>
      <c r="D126">
        <v>7687.25</v>
      </c>
      <c r="E126" s="28">
        <f t="shared" si="4"/>
        <v>-7687250</v>
      </c>
      <c r="F126" s="28">
        <f t="shared" si="5"/>
        <v>-1062114748.75</v>
      </c>
      <c r="G126" s="28">
        <f t="shared" si="8"/>
        <v>3893976653.6500001</v>
      </c>
      <c r="H126" s="29">
        <f t="shared" si="9"/>
        <v>-0.27275837613315734</v>
      </c>
      <c r="I126" s="29"/>
      <c r="J126" s="29"/>
      <c r="K126" s="29"/>
    </row>
    <row r="127" spans="1:11" x14ac:dyDescent="0.25">
      <c r="A127" t="s">
        <v>60</v>
      </c>
      <c r="B127" t="s">
        <v>1007</v>
      </c>
      <c r="C127">
        <v>-24000</v>
      </c>
      <c r="D127">
        <v>753.9</v>
      </c>
      <c r="E127" s="28">
        <f t="shared" si="4"/>
        <v>-18093600</v>
      </c>
      <c r="F127" s="28">
        <f t="shared" si="5"/>
        <v>-1062114748.75</v>
      </c>
      <c r="G127" s="28">
        <f t="shared" si="8"/>
        <v>3893976653.6500001</v>
      </c>
      <c r="H127" s="29">
        <f t="shared" si="9"/>
        <v>-0.27275837613315734</v>
      </c>
      <c r="I127" s="29"/>
      <c r="J127" s="29"/>
      <c r="K127" s="29"/>
    </row>
    <row r="128" spans="1:11" x14ac:dyDescent="0.25">
      <c r="A128" t="s">
        <v>60</v>
      </c>
      <c r="B128" t="s">
        <v>1007</v>
      </c>
      <c r="C128">
        <v>-64000</v>
      </c>
      <c r="D128">
        <v>40.25</v>
      </c>
      <c r="E128" s="28">
        <f t="shared" si="4"/>
        <v>-2576000</v>
      </c>
      <c r="F128" s="28">
        <f t="shared" si="5"/>
        <v>-1062114748.75</v>
      </c>
      <c r="G128" s="28">
        <f t="shared" si="8"/>
        <v>3893976653.6500001</v>
      </c>
      <c r="H128" s="29">
        <f t="shared" si="9"/>
        <v>-0.27275837613315734</v>
      </c>
      <c r="I128" s="29"/>
      <c r="J128" s="29"/>
      <c r="K128" s="29"/>
    </row>
    <row r="129" spans="1:11" x14ac:dyDescent="0.25">
      <c r="A129" t="s">
        <v>60</v>
      </c>
      <c r="B129" t="s">
        <v>1007</v>
      </c>
      <c r="C129">
        <v>-6000</v>
      </c>
      <c r="D129">
        <v>3254.4</v>
      </c>
      <c r="E129" s="28">
        <f t="shared" si="4"/>
        <v>-19526400</v>
      </c>
      <c r="F129" s="28">
        <f t="shared" si="5"/>
        <v>-1062114748.75</v>
      </c>
      <c r="G129" s="28">
        <f t="shared" si="8"/>
        <v>3893976653.6500001</v>
      </c>
      <c r="H129" s="29">
        <f t="shared" si="9"/>
        <v>-0.27275837613315734</v>
      </c>
      <c r="I129" s="29"/>
      <c r="J129" s="29"/>
      <c r="K129" s="29"/>
    </row>
    <row r="130" spans="1:11" x14ac:dyDescent="0.25">
      <c r="A130" t="s">
        <v>60</v>
      </c>
      <c r="B130" t="s">
        <v>1007</v>
      </c>
      <c r="C130">
        <v>-1200</v>
      </c>
      <c r="D130">
        <v>3773.45</v>
      </c>
      <c r="E130" s="28">
        <f t="shared" si="4"/>
        <v>-4528140</v>
      </c>
      <c r="F130" s="28">
        <f t="shared" si="5"/>
        <v>-1062114748.75</v>
      </c>
      <c r="G130" s="28">
        <f t="shared" si="8"/>
        <v>3893976653.6500001</v>
      </c>
      <c r="H130" s="29">
        <f t="shared" si="9"/>
        <v>-0.27275837613315734</v>
      </c>
      <c r="I130" s="29"/>
      <c r="J130" s="29"/>
      <c r="K130" s="29"/>
    </row>
    <row r="131" spans="1:11" x14ac:dyDescent="0.25">
      <c r="A131" t="s">
        <v>60</v>
      </c>
      <c r="B131" t="s">
        <v>1007</v>
      </c>
      <c r="C131">
        <v>-500</v>
      </c>
      <c r="D131">
        <v>2262.4</v>
      </c>
      <c r="E131" s="28">
        <f t="shared" ref="E131:E154" si="10">D131*C131</f>
        <v>-1131200</v>
      </c>
      <c r="F131" s="28">
        <f t="shared" ref="F131:F184" si="11">SUMIFS(E:E,A:A,A131)</f>
        <v>-1062114748.75</v>
      </c>
      <c r="G131" s="28">
        <f t="shared" si="8"/>
        <v>3893976653.6500001</v>
      </c>
      <c r="H131" s="29">
        <f t="shared" si="9"/>
        <v>-0.27275837613315734</v>
      </c>
      <c r="I131" s="29"/>
      <c r="J131" s="29"/>
      <c r="K131" s="29"/>
    </row>
    <row r="132" spans="1:11" x14ac:dyDescent="0.25">
      <c r="A132" t="s">
        <v>60</v>
      </c>
      <c r="B132" t="s">
        <v>1007</v>
      </c>
      <c r="C132">
        <v>-42000</v>
      </c>
      <c r="D132">
        <v>1474.95</v>
      </c>
      <c r="E132" s="28">
        <f t="shared" si="10"/>
        <v>-61947900</v>
      </c>
      <c r="F132" s="28">
        <f t="shared" si="11"/>
        <v>-1062114748.75</v>
      </c>
      <c r="G132" s="28">
        <f t="shared" si="8"/>
        <v>3893976653.6500001</v>
      </c>
      <c r="H132" s="29">
        <f t="shared" si="9"/>
        <v>-0.27275837613315734</v>
      </c>
      <c r="I132" s="29"/>
      <c r="J132" s="29"/>
      <c r="K132" s="29"/>
    </row>
    <row r="133" spans="1:11" x14ac:dyDescent="0.25">
      <c r="A133" t="s">
        <v>60</v>
      </c>
      <c r="B133" t="s">
        <v>1007</v>
      </c>
      <c r="C133">
        <v>-18000</v>
      </c>
      <c r="D133">
        <v>433.15</v>
      </c>
      <c r="E133" s="28">
        <f t="shared" si="10"/>
        <v>-7796700</v>
      </c>
      <c r="F133" s="28">
        <f t="shared" si="11"/>
        <v>-1062114748.75</v>
      </c>
      <c r="G133" s="28">
        <f t="shared" si="8"/>
        <v>3893976653.6500001</v>
      </c>
      <c r="H133" s="29">
        <f t="shared" si="9"/>
        <v>-0.27275837613315734</v>
      </c>
      <c r="I133" s="29"/>
      <c r="J133" s="29"/>
      <c r="K133" s="29"/>
    </row>
    <row r="134" spans="1:11" x14ac:dyDescent="0.25">
      <c r="A134" t="s">
        <v>60</v>
      </c>
      <c r="B134" t="s">
        <v>1007</v>
      </c>
      <c r="C134">
        <v>-8750</v>
      </c>
      <c r="D134">
        <v>856.65</v>
      </c>
      <c r="E134" s="28">
        <f t="shared" si="10"/>
        <v>-7495687.5</v>
      </c>
      <c r="F134" s="28">
        <f t="shared" si="11"/>
        <v>-1062114748.75</v>
      </c>
      <c r="G134" s="28">
        <f t="shared" si="8"/>
        <v>3893976653.6500001</v>
      </c>
      <c r="H134" s="29">
        <f t="shared" si="9"/>
        <v>-0.27275837613315734</v>
      </c>
      <c r="I134" s="29"/>
      <c r="J134" s="29"/>
      <c r="K134" s="29"/>
    </row>
    <row r="135" spans="1:11" x14ac:dyDescent="0.25">
      <c r="A135" t="s">
        <v>60</v>
      </c>
      <c r="B135" t="s">
        <v>1007</v>
      </c>
      <c r="C135">
        <v>-4950</v>
      </c>
      <c r="D135">
        <v>1488.25</v>
      </c>
      <c r="E135" s="28">
        <f t="shared" si="10"/>
        <v>-7366837.5</v>
      </c>
      <c r="F135" s="28">
        <f t="shared" si="11"/>
        <v>-1062114748.75</v>
      </c>
      <c r="G135" s="28">
        <f t="shared" si="8"/>
        <v>3893976653.6500001</v>
      </c>
      <c r="H135" s="29">
        <f t="shared" si="9"/>
        <v>-0.27275837613315734</v>
      </c>
      <c r="I135" s="29"/>
      <c r="J135" s="29"/>
      <c r="K135" s="29"/>
    </row>
    <row r="136" spans="1:11" x14ac:dyDescent="0.25">
      <c r="A136" t="s">
        <v>60</v>
      </c>
      <c r="B136" t="s">
        <v>1007</v>
      </c>
      <c r="C136">
        <v>-99200</v>
      </c>
      <c r="D136">
        <v>288.39999999999998</v>
      </c>
      <c r="E136" s="28">
        <f t="shared" si="10"/>
        <v>-28609279.999999996</v>
      </c>
      <c r="F136" s="28">
        <f t="shared" si="11"/>
        <v>-1062114748.75</v>
      </c>
      <c r="G136" s="28">
        <f t="shared" si="8"/>
        <v>3893976653.6500001</v>
      </c>
      <c r="H136" s="29">
        <f t="shared" si="9"/>
        <v>-0.27275837613315734</v>
      </c>
      <c r="I136" s="29"/>
      <c r="J136" s="29"/>
      <c r="K136" s="29"/>
    </row>
    <row r="137" spans="1:11" x14ac:dyDescent="0.25">
      <c r="A137" t="s">
        <v>60</v>
      </c>
      <c r="B137" t="s">
        <v>1007</v>
      </c>
      <c r="C137">
        <v>-12150</v>
      </c>
      <c r="D137">
        <v>671.95</v>
      </c>
      <c r="E137" s="28">
        <f t="shared" si="10"/>
        <v>-8164192.5000000009</v>
      </c>
      <c r="F137" s="28">
        <f t="shared" si="11"/>
        <v>-1062114748.75</v>
      </c>
      <c r="G137" s="28">
        <f t="shared" si="8"/>
        <v>3893976653.6500001</v>
      </c>
      <c r="H137" s="29">
        <f t="shared" si="9"/>
        <v>-0.27275837613315734</v>
      </c>
      <c r="I137" s="29"/>
      <c r="J137" s="29"/>
      <c r="K137" s="29"/>
    </row>
    <row r="138" spans="1:11" x14ac:dyDescent="0.25">
      <c r="A138" t="s">
        <v>60</v>
      </c>
      <c r="B138" t="s">
        <v>1007</v>
      </c>
      <c r="C138">
        <v>-14850</v>
      </c>
      <c r="D138">
        <v>818</v>
      </c>
      <c r="E138" s="28">
        <f t="shared" si="10"/>
        <v>-12147300</v>
      </c>
      <c r="F138" s="28">
        <f t="shared" si="11"/>
        <v>-1062114748.75</v>
      </c>
      <c r="G138" s="28">
        <f t="shared" si="8"/>
        <v>3893976653.6500001</v>
      </c>
      <c r="H138" s="29">
        <f t="shared" si="9"/>
        <v>-0.27275837613315734</v>
      </c>
      <c r="I138" s="29"/>
      <c r="J138" s="29"/>
      <c r="K138" s="29"/>
    </row>
    <row r="139" spans="1:11" x14ac:dyDescent="0.25">
      <c r="A139" t="s">
        <v>60</v>
      </c>
      <c r="B139" t="s">
        <v>1007</v>
      </c>
      <c r="C139">
        <v>-9000</v>
      </c>
      <c r="D139">
        <v>509.9</v>
      </c>
      <c r="E139" s="28">
        <f t="shared" si="10"/>
        <v>-4589100</v>
      </c>
      <c r="F139" s="28">
        <f t="shared" si="11"/>
        <v>-1062114748.75</v>
      </c>
      <c r="G139" s="28">
        <f t="shared" si="8"/>
        <v>3893976653.6500001</v>
      </c>
      <c r="H139" s="29">
        <f t="shared" si="9"/>
        <v>-0.27275837613315734</v>
      </c>
      <c r="I139" s="29"/>
      <c r="J139" s="29"/>
      <c r="K139" s="29"/>
    </row>
    <row r="140" spans="1:11" x14ac:dyDescent="0.25">
      <c r="A140" t="s">
        <v>60</v>
      </c>
      <c r="B140" t="s">
        <v>1007</v>
      </c>
      <c r="C140">
        <v>-72900</v>
      </c>
      <c r="D140">
        <v>2761.75</v>
      </c>
      <c r="E140" s="28">
        <f t="shared" si="10"/>
        <v>-201331575</v>
      </c>
      <c r="F140" s="28">
        <f t="shared" si="11"/>
        <v>-1062114748.75</v>
      </c>
      <c r="G140" s="28">
        <f t="shared" si="8"/>
        <v>3893976653.6500001</v>
      </c>
      <c r="H140" s="29">
        <f t="shared" si="9"/>
        <v>-0.27275837613315734</v>
      </c>
      <c r="I140" s="29"/>
      <c r="J140" s="29"/>
      <c r="K140" s="29"/>
    </row>
    <row r="141" spans="1:11" x14ac:dyDescent="0.25">
      <c r="A141" t="s">
        <v>60</v>
      </c>
      <c r="B141" t="s">
        <v>1007</v>
      </c>
      <c r="C141">
        <v>-9300</v>
      </c>
      <c r="D141">
        <v>320.95</v>
      </c>
      <c r="E141" s="28">
        <f t="shared" si="10"/>
        <v>-2984835</v>
      </c>
      <c r="F141" s="28">
        <f t="shared" si="11"/>
        <v>-1062114748.75</v>
      </c>
      <c r="G141" s="28">
        <f t="shared" si="8"/>
        <v>3893976653.6500001</v>
      </c>
      <c r="H141" s="29">
        <f t="shared" si="9"/>
        <v>-0.27275837613315734</v>
      </c>
      <c r="I141" s="29"/>
      <c r="J141" s="29"/>
      <c r="K141" s="29"/>
    </row>
    <row r="142" spans="1:11" x14ac:dyDescent="0.25">
      <c r="A142" t="s">
        <v>60</v>
      </c>
      <c r="B142" t="s">
        <v>1007</v>
      </c>
      <c r="C142">
        <v>-3300</v>
      </c>
      <c r="D142">
        <v>419.3</v>
      </c>
      <c r="E142" s="28">
        <f t="shared" si="10"/>
        <v>-1383690</v>
      </c>
      <c r="F142" s="28">
        <f t="shared" si="11"/>
        <v>-1062114748.75</v>
      </c>
      <c r="G142" s="28">
        <f t="shared" si="8"/>
        <v>3893976653.6500001</v>
      </c>
      <c r="H142" s="29">
        <f t="shared" si="9"/>
        <v>-0.27275837613315734</v>
      </c>
      <c r="I142" s="29"/>
      <c r="J142" s="29"/>
      <c r="K142" s="29"/>
    </row>
    <row r="143" spans="1:11" x14ac:dyDescent="0.25">
      <c r="A143" t="s">
        <v>60</v>
      </c>
      <c r="B143" t="s">
        <v>1007</v>
      </c>
      <c r="C143">
        <v>-33600</v>
      </c>
      <c r="D143">
        <v>770.35</v>
      </c>
      <c r="E143" s="28">
        <f t="shared" si="10"/>
        <v>-25883760</v>
      </c>
      <c r="F143" s="28">
        <f t="shared" si="11"/>
        <v>-1062114748.75</v>
      </c>
      <c r="G143" s="28">
        <f t="shared" si="8"/>
        <v>3893976653.6500001</v>
      </c>
      <c r="H143" s="29">
        <f t="shared" si="9"/>
        <v>-0.27275837613315734</v>
      </c>
      <c r="I143" s="29"/>
      <c r="J143" s="29"/>
      <c r="K143" s="29"/>
    </row>
    <row r="144" spans="1:11" x14ac:dyDescent="0.25">
      <c r="A144" t="s">
        <v>60</v>
      </c>
      <c r="B144" t="s">
        <v>1007</v>
      </c>
      <c r="C144">
        <v>-51000</v>
      </c>
      <c r="D144">
        <v>2520.5500000000002</v>
      </c>
      <c r="E144" s="28">
        <f t="shared" si="10"/>
        <v>-128548050.00000001</v>
      </c>
      <c r="F144" s="28">
        <f t="shared" si="11"/>
        <v>-1062114748.75</v>
      </c>
      <c r="G144" s="28">
        <f t="shared" si="8"/>
        <v>3893976653.6500001</v>
      </c>
      <c r="H144" s="29">
        <f t="shared" si="9"/>
        <v>-0.27275837613315734</v>
      </c>
      <c r="I144" s="29"/>
      <c r="J144" s="29"/>
      <c r="K144" s="29"/>
    </row>
    <row r="145" spans="1:11" x14ac:dyDescent="0.25">
      <c r="A145" t="s">
        <v>60</v>
      </c>
      <c r="B145" t="s">
        <v>1007</v>
      </c>
      <c r="C145">
        <v>-60000</v>
      </c>
      <c r="D145">
        <v>84.8</v>
      </c>
      <c r="E145" s="28">
        <f t="shared" si="10"/>
        <v>-5088000</v>
      </c>
      <c r="F145" s="28">
        <f t="shared" si="11"/>
        <v>-1062114748.75</v>
      </c>
      <c r="G145" s="28">
        <f t="shared" si="8"/>
        <v>3893976653.6500001</v>
      </c>
      <c r="H145" s="29">
        <f t="shared" si="9"/>
        <v>-0.27275837613315734</v>
      </c>
      <c r="I145" s="29"/>
      <c r="J145" s="29"/>
      <c r="K145" s="29"/>
    </row>
    <row r="146" spans="1:11" x14ac:dyDescent="0.25">
      <c r="A146" t="s">
        <v>60</v>
      </c>
      <c r="B146" t="s">
        <v>1007</v>
      </c>
      <c r="C146">
        <v>-152625</v>
      </c>
      <c r="D146">
        <v>704.2</v>
      </c>
      <c r="E146" s="28">
        <f t="shared" si="10"/>
        <v>-107478525</v>
      </c>
      <c r="F146" s="28">
        <f t="shared" si="11"/>
        <v>-1062114748.75</v>
      </c>
      <c r="G146" s="28">
        <f t="shared" si="8"/>
        <v>3893976653.6500001</v>
      </c>
      <c r="H146" s="29">
        <f t="shared" si="9"/>
        <v>-0.27275837613315734</v>
      </c>
      <c r="I146" s="29"/>
      <c r="J146" s="29"/>
      <c r="K146" s="29"/>
    </row>
    <row r="147" spans="1:11" x14ac:dyDescent="0.25">
      <c r="A147" t="s">
        <v>60</v>
      </c>
      <c r="B147" t="s">
        <v>1007</v>
      </c>
      <c r="C147">
        <v>-102400</v>
      </c>
      <c r="D147">
        <v>236.85</v>
      </c>
      <c r="E147" s="28">
        <f t="shared" si="10"/>
        <v>-24253440</v>
      </c>
      <c r="F147" s="28">
        <f t="shared" si="11"/>
        <v>-1062114748.75</v>
      </c>
      <c r="G147" s="28">
        <f t="shared" si="8"/>
        <v>3893976653.6500001</v>
      </c>
      <c r="H147" s="29">
        <f t="shared" si="9"/>
        <v>-0.27275837613315734</v>
      </c>
      <c r="I147" s="29"/>
      <c r="J147" s="29"/>
      <c r="K147" s="29"/>
    </row>
    <row r="148" spans="1:11" x14ac:dyDescent="0.25">
      <c r="A148" t="s">
        <v>60</v>
      </c>
      <c r="B148" t="s">
        <v>1007</v>
      </c>
      <c r="C148">
        <v>-16100</v>
      </c>
      <c r="D148">
        <v>364</v>
      </c>
      <c r="E148" s="28">
        <f t="shared" si="10"/>
        <v>-5860400</v>
      </c>
      <c r="F148" s="28">
        <f t="shared" si="11"/>
        <v>-1062114748.75</v>
      </c>
      <c r="G148" s="28">
        <f t="shared" si="8"/>
        <v>3893976653.6500001</v>
      </c>
      <c r="H148" s="29">
        <f t="shared" si="9"/>
        <v>-0.27275837613315734</v>
      </c>
      <c r="I148" s="29"/>
      <c r="J148" s="29"/>
      <c r="K148" s="29"/>
    </row>
    <row r="149" spans="1:11" x14ac:dyDescent="0.25">
      <c r="A149" t="s">
        <v>60</v>
      </c>
      <c r="B149" t="s">
        <v>1007</v>
      </c>
      <c r="C149">
        <v>-4400</v>
      </c>
      <c r="D149">
        <v>554.35</v>
      </c>
      <c r="E149" s="28">
        <f t="shared" si="10"/>
        <v>-2439140</v>
      </c>
      <c r="F149" s="28">
        <f t="shared" si="11"/>
        <v>-1062114748.75</v>
      </c>
      <c r="G149" s="28">
        <f t="shared" si="8"/>
        <v>3893976653.6500001</v>
      </c>
      <c r="H149" s="29">
        <f t="shared" si="9"/>
        <v>-0.27275837613315734</v>
      </c>
      <c r="I149" s="29"/>
      <c r="J149" s="29"/>
      <c r="K149" s="29"/>
    </row>
    <row r="150" spans="1:11" x14ac:dyDescent="0.25">
      <c r="A150" t="s">
        <v>60</v>
      </c>
      <c r="B150" t="s">
        <v>1006</v>
      </c>
      <c r="C150">
        <v>85000</v>
      </c>
      <c r="D150">
        <v>91.5</v>
      </c>
      <c r="E150" s="28">
        <f t="shared" si="10"/>
        <v>7777500</v>
      </c>
      <c r="F150" s="28">
        <f t="shared" si="11"/>
        <v>-1062114748.75</v>
      </c>
      <c r="G150" s="28">
        <f t="shared" si="8"/>
        <v>3893976653.6500001</v>
      </c>
      <c r="H150" s="29">
        <f t="shared" si="9"/>
        <v>-0.27275837613315734</v>
      </c>
      <c r="I150" s="29"/>
      <c r="J150" s="29"/>
      <c r="K150" s="29"/>
    </row>
    <row r="151" spans="1:11" x14ac:dyDescent="0.25">
      <c r="A151" t="s">
        <v>60</v>
      </c>
      <c r="B151" t="s">
        <v>1007</v>
      </c>
      <c r="C151">
        <v>-61100</v>
      </c>
      <c r="D151">
        <v>728.15</v>
      </c>
      <c r="E151" s="28">
        <f t="shared" si="10"/>
        <v>-44489965</v>
      </c>
      <c r="F151" s="28">
        <f t="shared" si="11"/>
        <v>-1062114748.75</v>
      </c>
      <c r="G151" s="28">
        <f t="shared" si="8"/>
        <v>3893976653.6500001</v>
      </c>
      <c r="H151" s="29">
        <f t="shared" si="9"/>
        <v>-0.27275837613315734</v>
      </c>
      <c r="I151" s="29"/>
      <c r="J151" s="29"/>
      <c r="K151" s="29"/>
    </row>
    <row r="152" spans="1:11" x14ac:dyDescent="0.25">
      <c r="A152" t="s">
        <v>60</v>
      </c>
      <c r="B152" t="s">
        <v>1007</v>
      </c>
      <c r="C152">
        <v>-53600</v>
      </c>
      <c r="D152">
        <v>143.69999999999999</v>
      </c>
      <c r="E152" s="28">
        <f t="shared" si="10"/>
        <v>-7702319.9999999991</v>
      </c>
      <c r="F152" s="28">
        <f t="shared" si="11"/>
        <v>-1062114748.75</v>
      </c>
      <c r="G152" s="28">
        <f t="shared" si="8"/>
        <v>3893976653.6500001</v>
      </c>
      <c r="H152" s="29">
        <f t="shared" si="9"/>
        <v>-0.27275837613315734</v>
      </c>
      <c r="I152" s="29"/>
      <c r="J152" s="29"/>
      <c r="K152" s="29"/>
    </row>
    <row r="153" spans="1:11" x14ac:dyDescent="0.25">
      <c r="A153" t="s">
        <v>60</v>
      </c>
      <c r="B153" t="s">
        <v>1007</v>
      </c>
      <c r="C153">
        <v>-47300</v>
      </c>
      <c r="D153">
        <v>488.6</v>
      </c>
      <c r="E153" s="28">
        <f t="shared" si="10"/>
        <v>-23110780</v>
      </c>
      <c r="F153" s="28">
        <f t="shared" si="11"/>
        <v>-1062114748.75</v>
      </c>
      <c r="G153" s="28">
        <f t="shared" si="8"/>
        <v>3893976653.6500001</v>
      </c>
      <c r="H153" s="29">
        <f t="shared" si="9"/>
        <v>-0.27275837613315734</v>
      </c>
      <c r="I153" s="29"/>
      <c r="J153" s="29"/>
      <c r="K153" s="29"/>
    </row>
    <row r="154" spans="1:11" x14ac:dyDescent="0.25">
      <c r="A154" t="s">
        <v>60</v>
      </c>
      <c r="B154" t="s">
        <v>1007</v>
      </c>
      <c r="C154">
        <v>-1500</v>
      </c>
      <c r="D154">
        <v>740.55</v>
      </c>
      <c r="E154" s="28">
        <f t="shared" si="10"/>
        <v>-1110825</v>
      </c>
      <c r="F154" s="28">
        <f t="shared" si="11"/>
        <v>-1062114748.75</v>
      </c>
      <c r="G154" s="28">
        <f t="shared" si="8"/>
        <v>3893976653.6500001</v>
      </c>
      <c r="H154" s="29">
        <f t="shared" si="9"/>
        <v>-0.27275837613315734</v>
      </c>
      <c r="I154" s="29"/>
      <c r="J154" s="29"/>
      <c r="K154" s="29"/>
    </row>
    <row r="155" spans="1:11" x14ac:dyDescent="0.25">
      <c r="A155" t="s">
        <v>60</v>
      </c>
      <c r="B155" t="s">
        <v>1007</v>
      </c>
      <c r="C155">
        <v>-10500</v>
      </c>
      <c r="D155">
        <v>64.900000000000006</v>
      </c>
      <c r="E155" s="28">
        <f t="shared" ref="E155:E194" si="12">D155*C155</f>
        <v>-681450.00000000012</v>
      </c>
      <c r="F155" s="28">
        <f t="shared" si="11"/>
        <v>-1062114748.75</v>
      </c>
      <c r="G155" s="28">
        <f t="shared" si="8"/>
        <v>3893976653.6500001</v>
      </c>
      <c r="H155" s="29">
        <f t="shared" si="9"/>
        <v>-0.27275837613315734</v>
      </c>
      <c r="I155" s="29"/>
      <c r="J155" s="29"/>
      <c r="K155" s="29"/>
    </row>
    <row r="156" spans="1:11" x14ac:dyDescent="0.25">
      <c r="A156" t="s">
        <v>82</v>
      </c>
      <c r="B156" t="s">
        <v>1007</v>
      </c>
      <c r="C156">
        <v>-297600</v>
      </c>
      <c r="D156">
        <v>770.35</v>
      </c>
      <c r="E156" s="28">
        <f t="shared" si="12"/>
        <v>-229256160</v>
      </c>
      <c r="F156" s="28">
        <f t="shared" si="11"/>
        <v>-12782193992.5</v>
      </c>
      <c r="G156" s="28">
        <f t="shared" si="8"/>
        <v>18584291806.150002</v>
      </c>
      <c r="H156" s="29">
        <f t="shared" si="9"/>
        <v>-0.68779559241908028</v>
      </c>
      <c r="I156" s="29"/>
      <c r="J156" s="29"/>
      <c r="K156" s="29"/>
    </row>
    <row r="157" spans="1:11" x14ac:dyDescent="0.25">
      <c r="A157" t="s">
        <v>82</v>
      </c>
      <c r="B157" t="s">
        <v>1007</v>
      </c>
      <c r="C157">
        <v>-492000</v>
      </c>
      <c r="D157">
        <v>185.7</v>
      </c>
      <c r="E157" s="28">
        <f t="shared" si="12"/>
        <v>-91364400</v>
      </c>
      <c r="F157" s="28">
        <f t="shared" si="11"/>
        <v>-12782193992.5</v>
      </c>
      <c r="G157" s="28">
        <f t="shared" si="8"/>
        <v>18584291806.150002</v>
      </c>
      <c r="H157" s="29">
        <f t="shared" si="9"/>
        <v>-0.68779559241908028</v>
      </c>
      <c r="I157" s="29"/>
      <c r="J157" s="29"/>
      <c r="K157" s="29"/>
    </row>
    <row r="158" spans="1:11" x14ac:dyDescent="0.25">
      <c r="A158" t="s">
        <v>82</v>
      </c>
      <c r="B158" t="s">
        <v>1007</v>
      </c>
      <c r="C158">
        <v>-4550</v>
      </c>
      <c r="D158">
        <v>1016.85</v>
      </c>
      <c r="E158" s="28">
        <f t="shared" si="12"/>
        <v>-4626667.5</v>
      </c>
      <c r="F158" s="28">
        <f t="shared" si="11"/>
        <v>-12782193992.5</v>
      </c>
      <c r="G158" s="28">
        <f t="shared" si="8"/>
        <v>18584291806.150002</v>
      </c>
      <c r="H158" s="29">
        <f t="shared" si="9"/>
        <v>-0.68779559241908028</v>
      </c>
      <c r="I158" s="29"/>
      <c r="J158" s="29"/>
      <c r="K158" s="29"/>
    </row>
    <row r="159" spans="1:11" x14ac:dyDescent="0.25">
      <c r="A159" t="s">
        <v>82</v>
      </c>
      <c r="B159" t="s">
        <v>1007</v>
      </c>
      <c r="C159">
        <v>-96800</v>
      </c>
      <c r="D159">
        <v>726.15</v>
      </c>
      <c r="E159" s="28">
        <f t="shared" si="12"/>
        <v>-70291320</v>
      </c>
      <c r="F159" s="28">
        <f t="shared" si="11"/>
        <v>-12782193992.5</v>
      </c>
      <c r="G159" s="28">
        <f t="shared" si="8"/>
        <v>18584291806.150002</v>
      </c>
      <c r="H159" s="29">
        <f t="shared" si="9"/>
        <v>-0.68779559241908028</v>
      </c>
      <c r="I159" s="29"/>
      <c r="J159" s="29"/>
      <c r="K159" s="29"/>
    </row>
    <row r="160" spans="1:11" x14ac:dyDescent="0.25">
      <c r="A160" t="s">
        <v>82</v>
      </c>
      <c r="B160" t="s">
        <v>1007</v>
      </c>
      <c r="C160">
        <v>-13250</v>
      </c>
      <c r="D160">
        <v>4066.05</v>
      </c>
      <c r="E160" s="28">
        <f t="shared" si="12"/>
        <v>-53875162.5</v>
      </c>
      <c r="F160" s="28">
        <f t="shared" si="11"/>
        <v>-12782193992.5</v>
      </c>
      <c r="G160" s="28">
        <f t="shared" si="8"/>
        <v>18584291806.150002</v>
      </c>
      <c r="H160" s="29">
        <f t="shared" si="9"/>
        <v>-0.68779559241908028</v>
      </c>
      <c r="I160" s="29"/>
      <c r="J160" s="29"/>
      <c r="K160" s="29"/>
    </row>
    <row r="161" spans="1:11" x14ac:dyDescent="0.25">
      <c r="A161" t="s">
        <v>82</v>
      </c>
      <c r="B161" t="s">
        <v>1007</v>
      </c>
      <c r="C161">
        <v>-3600</v>
      </c>
      <c r="D161">
        <v>4219.6499999999996</v>
      </c>
      <c r="E161" s="28">
        <f t="shared" si="12"/>
        <v>-15190739.999999998</v>
      </c>
      <c r="F161" s="28">
        <f t="shared" si="11"/>
        <v>-12782193992.5</v>
      </c>
      <c r="G161" s="28">
        <f t="shared" si="8"/>
        <v>18584291806.150002</v>
      </c>
      <c r="H161" s="29">
        <f t="shared" si="9"/>
        <v>-0.68779559241908028</v>
      </c>
      <c r="I161" s="29"/>
      <c r="J161" s="29"/>
      <c r="K161" s="29"/>
    </row>
    <row r="162" spans="1:11" x14ac:dyDescent="0.25">
      <c r="A162" t="s">
        <v>82</v>
      </c>
      <c r="B162" t="s">
        <v>1007</v>
      </c>
      <c r="C162">
        <v>-30</v>
      </c>
      <c r="D162">
        <v>31905.9</v>
      </c>
      <c r="E162" s="28">
        <f t="shared" si="12"/>
        <v>-957177</v>
      </c>
      <c r="F162" s="28">
        <f t="shared" si="11"/>
        <v>-12782193992.5</v>
      </c>
      <c r="G162" s="28">
        <f t="shared" si="8"/>
        <v>18584291806.150002</v>
      </c>
      <c r="H162" s="29">
        <f t="shared" si="9"/>
        <v>-0.68779559241908028</v>
      </c>
      <c r="I162" s="29"/>
      <c r="J162" s="29"/>
      <c r="K162" s="29"/>
    </row>
    <row r="163" spans="1:11" x14ac:dyDescent="0.25">
      <c r="A163" t="s">
        <v>82</v>
      </c>
      <c r="B163" t="s">
        <v>1007</v>
      </c>
      <c r="C163">
        <v>-1966500</v>
      </c>
      <c r="D163">
        <v>47.9</v>
      </c>
      <c r="E163" s="28">
        <f t="shared" si="12"/>
        <v>-94195350</v>
      </c>
      <c r="F163" s="28">
        <f t="shared" si="11"/>
        <v>-12782193992.5</v>
      </c>
      <c r="G163" s="28">
        <f t="shared" si="8"/>
        <v>18584291806.150002</v>
      </c>
      <c r="H163" s="29">
        <f t="shared" si="9"/>
        <v>-0.68779559241908028</v>
      </c>
      <c r="I163" s="29"/>
      <c r="J163" s="29"/>
      <c r="K163" s="29"/>
    </row>
    <row r="164" spans="1:11" x14ac:dyDescent="0.25">
      <c r="A164" t="s">
        <v>82</v>
      </c>
      <c r="B164" t="s">
        <v>1007</v>
      </c>
      <c r="C164">
        <v>-152100</v>
      </c>
      <c r="D164">
        <v>182.5</v>
      </c>
      <c r="E164" s="28">
        <f t="shared" si="12"/>
        <v>-27758250</v>
      </c>
      <c r="F164" s="28">
        <f t="shared" si="11"/>
        <v>-12782193992.5</v>
      </c>
      <c r="G164" s="28">
        <f t="shared" si="8"/>
        <v>18584291806.150002</v>
      </c>
      <c r="H164" s="29">
        <f t="shared" si="9"/>
        <v>-0.68779559241908028</v>
      </c>
      <c r="I164" s="29"/>
      <c r="J164" s="29"/>
      <c r="K164" s="29"/>
    </row>
    <row r="165" spans="1:11" x14ac:dyDescent="0.25">
      <c r="A165" t="s">
        <v>82</v>
      </c>
      <c r="B165" t="s">
        <v>1007</v>
      </c>
      <c r="C165">
        <v>-35000</v>
      </c>
      <c r="D165">
        <v>226.8</v>
      </c>
      <c r="E165" s="28">
        <f t="shared" si="12"/>
        <v>-7938000</v>
      </c>
      <c r="F165" s="28">
        <f t="shared" si="11"/>
        <v>-12782193992.5</v>
      </c>
      <c r="G165" s="28">
        <f t="shared" si="8"/>
        <v>18584291806.150002</v>
      </c>
      <c r="H165" s="29">
        <f t="shared" si="9"/>
        <v>-0.68779559241908028</v>
      </c>
      <c r="I165" s="29"/>
      <c r="J165" s="29"/>
      <c r="K165" s="29"/>
    </row>
    <row r="166" spans="1:11" x14ac:dyDescent="0.25">
      <c r="A166" t="s">
        <v>82</v>
      </c>
      <c r="B166" t="s">
        <v>1007</v>
      </c>
      <c r="C166">
        <v>-71500</v>
      </c>
      <c r="D166">
        <v>710.8</v>
      </c>
      <c r="E166" s="28">
        <f t="shared" si="12"/>
        <v>-50822200</v>
      </c>
      <c r="F166" s="28">
        <f t="shared" si="11"/>
        <v>-12782193992.5</v>
      </c>
      <c r="G166" s="28">
        <f t="shared" si="8"/>
        <v>18584291806.150002</v>
      </c>
      <c r="H166" s="29">
        <f t="shared" si="9"/>
        <v>-0.68779559241908028</v>
      </c>
      <c r="I166" s="29"/>
      <c r="J166" s="29"/>
      <c r="K166" s="29"/>
    </row>
    <row r="167" spans="1:11" x14ac:dyDescent="0.25">
      <c r="A167" t="s">
        <v>82</v>
      </c>
      <c r="B167" t="s">
        <v>1007</v>
      </c>
      <c r="C167">
        <v>-83875</v>
      </c>
      <c r="D167">
        <v>535.35</v>
      </c>
      <c r="E167" s="28">
        <f t="shared" si="12"/>
        <v>-44902481.25</v>
      </c>
      <c r="F167" s="28">
        <f t="shared" si="11"/>
        <v>-12782193992.5</v>
      </c>
      <c r="G167" s="28">
        <f t="shared" si="8"/>
        <v>18584291806.150002</v>
      </c>
      <c r="H167" s="29">
        <f t="shared" si="9"/>
        <v>-0.68779559241908028</v>
      </c>
      <c r="I167" s="29"/>
      <c r="J167" s="29"/>
      <c r="K167" s="29"/>
    </row>
    <row r="168" spans="1:11" x14ac:dyDescent="0.25">
      <c r="A168" t="s">
        <v>82</v>
      </c>
      <c r="B168" t="s">
        <v>1007</v>
      </c>
      <c r="C168">
        <v>-80000</v>
      </c>
      <c r="D168">
        <v>856.65</v>
      </c>
      <c r="E168" s="28">
        <f t="shared" si="12"/>
        <v>-68532000</v>
      </c>
      <c r="F168" s="28">
        <f t="shared" si="11"/>
        <v>-12782193992.5</v>
      </c>
      <c r="G168" s="28">
        <f t="shared" si="8"/>
        <v>18584291806.150002</v>
      </c>
      <c r="H168" s="29">
        <f t="shared" si="9"/>
        <v>-0.68779559241908028</v>
      </c>
      <c r="I168" s="29"/>
      <c r="J168" s="29"/>
      <c r="K168" s="29"/>
    </row>
    <row r="169" spans="1:11" x14ac:dyDescent="0.25">
      <c r="A169" t="s">
        <v>82</v>
      </c>
      <c r="B169" t="s">
        <v>1007</v>
      </c>
      <c r="C169">
        <v>-23000</v>
      </c>
      <c r="D169">
        <v>4490.6000000000004</v>
      </c>
      <c r="E169" s="28">
        <f t="shared" si="12"/>
        <v>-103283800.00000001</v>
      </c>
      <c r="F169" s="28">
        <f t="shared" si="11"/>
        <v>-12782193992.5</v>
      </c>
      <c r="G169" s="28">
        <f t="shared" si="8"/>
        <v>18584291806.150002</v>
      </c>
      <c r="H169" s="29">
        <f t="shared" si="9"/>
        <v>-0.68779559241908028</v>
      </c>
      <c r="I169" s="29"/>
      <c r="J169" s="29"/>
      <c r="K169" s="29"/>
    </row>
    <row r="170" spans="1:11" x14ac:dyDescent="0.25">
      <c r="A170" t="s">
        <v>82</v>
      </c>
      <c r="B170" t="s">
        <v>1007</v>
      </c>
      <c r="C170">
        <v>-77600</v>
      </c>
      <c r="D170">
        <v>2924.9</v>
      </c>
      <c r="E170" s="28">
        <f t="shared" si="12"/>
        <v>-226972240</v>
      </c>
      <c r="F170" s="28">
        <f t="shared" si="11"/>
        <v>-12782193992.5</v>
      </c>
      <c r="G170" s="28">
        <f t="shared" si="8"/>
        <v>18584291806.150002</v>
      </c>
      <c r="H170" s="29">
        <f t="shared" si="9"/>
        <v>-0.68779559241908028</v>
      </c>
      <c r="I170" s="29"/>
      <c r="J170" s="29"/>
      <c r="K170" s="29"/>
    </row>
    <row r="171" spans="1:11" x14ac:dyDescent="0.25">
      <c r="A171" t="s">
        <v>82</v>
      </c>
      <c r="B171" t="s">
        <v>1007</v>
      </c>
      <c r="C171">
        <v>-8625</v>
      </c>
      <c r="D171">
        <v>1707.5</v>
      </c>
      <c r="E171" s="28">
        <f t="shared" si="12"/>
        <v>-14727187.5</v>
      </c>
      <c r="F171" s="28">
        <f t="shared" si="11"/>
        <v>-12782193992.5</v>
      </c>
      <c r="G171" s="28">
        <f t="shared" si="8"/>
        <v>18584291806.150002</v>
      </c>
      <c r="H171" s="29">
        <f t="shared" si="9"/>
        <v>-0.68779559241908028</v>
      </c>
      <c r="I171" s="29"/>
      <c r="J171" s="29"/>
      <c r="K171" s="29"/>
    </row>
    <row r="172" spans="1:11" x14ac:dyDescent="0.25">
      <c r="A172" t="s">
        <v>82</v>
      </c>
      <c r="B172" t="s">
        <v>1007</v>
      </c>
      <c r="C172">
        <v>-4125</v>
      </c>
      <c r="D172">
        <v>2169.9499999999998</v>
      </c>
      <c r="E172" s="28">
        <f t="shared" si="12"/>
        <v>-8951043.75</v>
      </c>
      <c r="F172" s="28">
        <f t="shared" si="11"/>
        <v>-12782193992.5</v>
      </c>
      <c r="G172" s="28">
        <f t="shared" si="8"/>
        <v>18584291806.150002</v>
      </c>
      <c r="H172" s="29">
        <f t="shared" si="9"/>
        <v>-0.68779559241908028</v>
      </c>
      <c r="I172" s="29"/>
      <c r="J172" s="29"/>
      <c r="K172" s="29"/>
    </row>
    <row r="173" spans="1:11" x14ac:dyDescent="0.25">
      <c r="A173" t="s">
        <v>82</v>
      </c>
      <c r="B173" t="s">
        <v>1007</v>
      </c>
      <c r="C173">
        <v>-9000</v>
      </c>
      <c r="D173">
        <v>924.15</v>
      </c>
      <c r="E173" s="28">
        <f t="shared" si="12"/>
        <v>-8317350</v>
      </c>
      <c r="F173" s="28">
        <f t="shared" si="11"/>
        <v>-12782193992.5</v>
      </c>
      <c r="G173" s="28">
        <f t="shared" si="8"/>
        <v>18584291806.150002</v>
      </c>
      <c r="H173" s="29">
        <f t="shared" si="9"/>
        <v>-0.68779559241908028</v>
      </c>
      <c r="I173" s="29"/>
      <c r="J173" s="29"/>
      <c r="K173" s="29"/>
    </row>
    <row r="174" spans="1:11" x14ac:dyDescent="0.25">
      <c r="A174" t="s">
        <v>82</v>
      </c>
      <c r="B174" t="s">
        <v>1007</v>
      </c>
      <c r="C174">
        <v>-135450</v>
      </c>
      <c r="D174">
        <v>488.6</v>
      </c>
      <c r="E174" s="28">
        <f t="shared" si="12"/>
        <v>-66180870</v>
      </c>
      <c r="F174" s="28">
        <f t="shared" si="11"/>
        <v>-12782193992.5</v>
      </c>
      <c r="G174" s="28">
        <f t="shared" si="8"/>
        <v>18584291806.150002</v>
      </c>
      <c r="H174" s="29">
        <f t="shared" si="9"/>
        <v>-0.68779559241908028</v>
      </c>
      <c r="I174" s="29"/>
      <c r="J174" s="29"/>
      <c r="K174" s="29"/>
    </row>
    <row r="175" spans="1:11" x14ac:dyDescent="0.25">
      <c r="A175" t="s">
        <v>82</v>
      </c>
      <c r="B175" t="s">
        <v>1007</v>
      </c>
      <c r="C175">
        <v>-74625</v>
      </c>
      <c r="D175">
        <v>7687.25</v>
      </c>
      <c r="E175" s="28">
        <f t="shared" si="12"/>
        <v>-573661031.25</v>
      </c>
      <c r="F175" s="28">
        <f t="shared" si="11"/>
        <v>-12782193992.5</v>
      </c>
      <c r="G175" s="28">
        <f t="shared" si="8"/>
        <v>18584291806.150002</v>
      </c>
      <c r="H175" s="29">
        <f t="shared" si="9"/>
        <v>-0.68779559241908028</v>
      </c>
      <c r="I175" s="29"/>
      <c r="J175" s="29"/>
      <c r="K175" s="29"/>
    </row>
    <row r="176" spans="1:11" x14ac:dyDescent="0.25">
      <c r="A176" t="s">
        <v>82</v>
      </c>
      <c r="B176" t="s">
        <v>1007</v>
      </c>
      <c r="C176">
        <v>-15275</v>
      </c>
      <c r="D176">
        <v>3122.5</v>
      </c>
      <c r="E176" s="28">
        <f t="shared" si="12"/>
        <v>-47696187.5</v>
      </c>
      <c r="F176" s="28">
        <f t="shared" si="11"/>
        <v>-12782193992.5</v>
      </c>
      <c r="G176" s="28">
        <f t="shared" si="8"/>
        <v>18584291806.150002</v>
      </c>
      <c r="H176" s="29">
        <f t="shared" si="9"/>
        <v>-0.68779559241908028</v>
      </c>
      <c r="I176" s="29"/>
      <c r="J176" s="29"/>
      <c r="K176" s="29"/>
    </row>
    <row r="177" spans="1:11" x14ac:dyDescent="0.25">
      <c r="A177" t="s">
        <v>82</v>
      </c>
      <c r="B177" t="s">
        <v>1007</v>
      </c>
      <c r="C177">
        <v>-4400</v>
      </c>
      <c r="D177">
        <v>1307.7</v>
      </c>
      <c r="E177" s="28">
        <f t="shared" si="12"/>
        <v>-5753880</v>
      </c>
      <c r="F177" s="28">
        <f t="shared" si="11"/>
        <v>-12782193992.5</v>
      </c>
      <c r="G177" s="28">
        <f t="shared" si="8"/>
        <v>18584291806.150002</v>
      </c>
      <c r="H177" s="29">
        <f t="shared" si="9"/>
        <v>-0.68779559241908028</v>
      </c>
      <c r="I177" s="29"/>
      <c r="J177" s="29"/>
      <c r="K177" s="29"/>
    </row>
    <row r="178" spans="1:11" x14ac:dyDescent="0.25">
      <c r="A178" t="s">
        <v>82</v>
      </c>
      <c r="B178" t="s">
        <v>1007</v>
      </c>
      <c r="C178">
        <v>-4875</v>
      </c>
      <c r="D178">
        <v>2166.9499999999998</v>
      </c>
      <c r="E178" s="28">
        <f t="shared" si="12"/>
        <v>-10563881.25</v>
      </c>
      <c r="F178" s="28">
        <f t="shared" si="11"/>
        <v>-12782193992.5</v>
      </c>
      <c r="G178" s="28">
        <f t="shared" si="8"/>
        <v>18584291806.150002</v>
      </c>
      <c r="H178" s="29">
        <f t="shared" si="9"/>
        <v>-0.68779559241908028</v>
      </c>
      <c r="I178" s="29"/>
      <c r="J178" s="29"/>
      <c r="K178" s="29"/>
    </row>
    <row r="179" spans="1:11" x14ac:dyDescent="0.25">
      <c r="A179" t="s">
        <v>82</v>
      </c>
      <c r="B179" t="s">
        <v>1007</v>
      </c>
      <c r="C179">
        <v>-1410750</v>
      </c>
      <c r="D179">
        <v>159.65</v>
      </c>
      <c r="E179" s="28">
        <f t="shared" si="12"/>
        <v>-225226237.5</v>
      </c>
      <c r="F179" s="28">
        <f t="shared" si="11"/>
        <v>-12782193992.5</v>
      </c>
      <c r="G179" s="28">
        <f t="shared" si="8"/>
        <v>18584291806.150002</v>
      </c>
      <c r="H179" s="29">
        <f t="shared" si="9"/>
        <v>-0.68779559241908028</v>
      </c>
      <c r="I179" s="29"/>
      <c r="J179" s="29"/>
      <c r="K179" s="29"/>
    </row>
    <row r="180" spans="1:11" x14ac:dyDescent="0.25">
      <c r="A180" t="s">
        <v>82</v>
      </c>
      <c r="B180" t="s">
        <v>1007</v>
      </c>
      <c r="C180">
        <v>-138000</v>
      </c>
      <c r="D180">
        <v>740.55</v>
      </c>
      <c r="E180" s="28">
        <f t="shared" si="12"/>
        <v>-102195900</v>
      </c>
      <c r="F180" s="28">
        <f t="shared" si="11"/>
        <v>-12782193992.5</v>
      </c>
      <c r="G180" s="28">
        <f t="shared" si="8"/>
        <v>18584291806.150002</v>
      </c>
      <c r="H180" s="29">
        <f t="shared" si="9"/>
        <v>-0.68779559241908028</v>
      </c>
      <c r="I180" s="29"/>
      <c r="J180" s="29"/>
      <c r="K180" s="29"/>
    </row>
    <row r="181" spans="1:11" x14ac:dyDescent="0.25">
      <c r="A181" s="5" t="s">
        <v>82</v>
      </c>
      <c r="B181" t="s">
        <v>1007</v>
      </c>
      <c r="C181">
        <v>-1071000</v>
      </c>
      <c r="D181">
        <v>93.95</v>
      </c>
      <c r="E181" s="28">
        <f t="shared" si="12"/>
        <v>-100620450</v>
      </c>
      <c r="F181" s="28">
        <f t="shared" si="11"/>
        <v>-12782193992.5</v>
      </c>
      <c r="G181" s="28">
        <f t="shared" si="8"/>
        <v>18584291806.150002</v>
      </c>
      <c r="H181" s="29">
        <f t="shared" si="9"/>
        <v>-0.68779559241908028</v>
      </c>
    </row>
    <row r="182" spans="1:11" x14ac:dyDescent="0.25">
      <c r="A182" s="5" t="s">
        <v>82</v>
      </c>
      <c r="B182" t="s">
        <v>1007</v>
      </c>
      <c r="C182">
        <v>-150</v>
      </c>
      <c r="D182">
        <v>15553.75</v>
      </c>
      <c r="E182" s="28">
        <f t="shared" si="12"/>
        <v>-2333062.5</v>
      </c>
      <c r="F182" s="28">
        <f t="shared" si="11"/>
        <v>-12782193992.5</v>
      </c>
      <c r="G182" s="28">
        <f t="shared" si="8"/>
        <v>18584291806.150002</v>
      </c>
      <c r="H182" s="29">
        <f t="shared" si="9"/>
        <v>-0.68779559241908028</v>
      </c>
    </row>
    <row r="183" spans="1:11" x14ac:dyDescent="0.25">
      <c r="A183" t="s">
        <v>82</v>
      </c>
      <c r="B183" t="s">
        <v>1007</v>
      </c>
      <c r="C183">
        <v>-90000</v>
      </c>
      <c r="D183">
        <v>179.25</v>
      </c>
      <c r="E183" s="28">
        <f t="shared" si="12"/>
        <v>-16132500</v>
      </c>
      <c r="F183" s="28">
        <f t="shared" si="11"/>
        <v>-12782193992.5</v>
      </c>
      <c r="G183" s="28">
        <f t="shared" si="8"/>
        <v>18584291806.150002</v>
      </c>
      <c r="H183" s="29">
        <f t="shared" si="9"/>
        <v>-0.68779559241908028</v>
      </c>
    </row>
    <row r="184" spans="1:11" x14ac:dyDescent="0.25">
      <c r="A184" t="s">
        <v>82</v>
      </c>
      <c r="B184" t="s">
        <v>1007</v>
      </c>
      <c r="C184">
        <v>-24400</v>
      </c>
      <c r="D184">
        <v>159.85</v>
      </c>
      <c r="E184" s="28">
        <f t="shared" si="12"/>
        <v>-3900340</v>
      </c>
      <c r="F184" s="28">
        <f t="shared" si="11"/>
        <v>-12782193992.5</v>
      </c>
      <c r="G184" s="28">
        <f t="shared" si="8"/>
        <v>18584291806.150002</v>
      </c>
      <c r="H184" s="29">
        <f t="shared" si="9"/>
        <v>-0.68779559241908028</v>
      </c>
    </row>
    <row r="185" spans="1:11" x14ac:dyDescent="0.25">
      <c r="A185" t="s">
        <v>82</v>
      </c>
      <c r="B185" t="s">
        <v>1007</v>
      </c>
      <c r="C185">
        <v>-46500</v>
      </c>
      <c r="D185">
        <v>320.95</v>
      </c>
      <c r="E185" s="28">
        <f t="shared" si="12"/>
        <v>-14924175</v>
      </c>
      <c r="F185" s="28">
        <f t="shared" ref="F185:F248" si="13">SUMIFS(E:E,A:A,A185)</f>
        <v>-12782193992.5</v>
      </c>
      <c r="G185" s="28">
        <f t="shared" ref="G185:G248" si="14">VLOOKUP(A185,M:N,2,0)</f>
        <v>18584291806.150002</v>
      </c>
      <c r="H185" s="29">
        <f t="shared" ref="H185:H248" si="15">F185/G185</f>
        <v>-0.68779559241908028</v>
      </c>
    </row>
    <row r="186" spans="1:11" x14ac:dyDescent="0.25">
      <c r="A186" t="s">
        <v>82</v>
      </c>
      <c r="B186" t="s">
        <v>1007</v>
      </c>
      <c r="C186">
        <v>-142500</v>
      </c>
      <c r="D186">
        <v>509.9</v>
      </c>
      <c r="E186" s="28">
        <f t="shared" si="12"/>
        <v>-72660750</v>
      </c>
      <c r="F186" s="28">
        <f t="shared" si="13"/>
        <v>-12782193992.5</v>
      </c>
      <c r="G186" s="28">
        <f t="shared" si="14"/>
        <v>18584291806.150002</v>
      </c>
      <c r="H186" s="29">
        <f t="shared" si="15"/>
        <v>-0.68779559241908028</v>
      </c>
    </row>
    <row r="187" spans="1:11" x14ac:dyDescent="0.25">
      <c r="A187" t="s">
        <v>82</v>
      </c>
      <c r="B187" t="s">
        <v>1007</v>
      </c>
      <c r="C187">
        <v>-1400</v>
      </c>
      <c r="D187">
        <v>5244.55</v>
      </c>
      <c r="E187" s="28">
        <f t="shared" si="12"/>
        <v>-7342370</v>
      </c>
      <c r="F187" s="28">
        <f t="shared" si="13"/>
        <v>-12782193992.5</v>
      </c>
      <c r="G187" s="28">
        <f t="shared" si="14"/>
        <v>18584291806.150002</v>
      </c>
      <c r="H187" s="29">
        <f t="shared" si="15"/>
        <v>-0.68779559241908028</v>
      </c>
    </row>
    <row r="188" spans="1:11" x14ac:dyDescent="0.25">
      <c r="A188" t="s">
        <v>82</v>
      </c>
      <c r="B188" t="s">
        <v>1007</v>
      </c>
      <c r="C188">
        <v>-34500</v>
      </c>
      <c r="D188">
        <v>2262.4</v>
      </c>
      <c r="E188" s="28">
        <f t="shared" si="12"/>
        <v>-78052800</v>
      </c>
      <c r="F188" s="28">
        <f t="shared" si="13"/>
        <v>-12782193992.5</v>
      </c>
      <c r="G188" s="28">
        <f t="shared" si="14"/>
        <v>18584291806.150002</v>
      </c>
      <c r="H188" s="29">
        <f t="shared" si="15"/>
        <v>-0.68779559241908028</v>
      </c>
    </row>
    <row r="189" spans="1:11" x14ac:dyDescent="0.25">
      <c r="A189" t="s">
        <v>82</v>
      </c>
      <c r="B189" t="s">
        <v>1007</v>
      </c>
      <c r="C189">
        <v>-2139000</v>
      </c>
      <c r="D189">
        <v>288.39999999999998</v>
      </c>
      <c r="E189" s="28">
        <f t="shared" si="12"/>
        <v>-616887600</v>
      </c>
      <c r="F189" s="28">
        <f t="shared" si="13"/>
        <v>-12782193992.5</v>
      </c>
      <c r="G189" s="28">
        <f t="shared" si="14"/>
        <v>18584291806.150002</v>
      </c>
      <c r="H189" s="29">
        <f t="shared" si="15"/>
        <v>-0.68779559241908028</v>
      </c>
    </row>
    <row r="190" spans="1:11" x14ac:dyDescent="0.25">
      <c r="A190" t="s">
        <v>82</v>
      </c>
      <c r="B190" t="s">
        <v>1007</v>
      </c>
      <c r="C190">
        <v>-15200</v>
      </c>
      <c r="D190">
        <v>2545.1</v>
      </c>
      <c r="E190" s="28">
        <f t="shared" si="12"/>
        <v>-38685520</v>
      </c>
      <c r="F190" s="28">
        <f t="shared" si="13"/>
        <v>-12782193992.5</v>
      </c>
      <c r="G190" s="28">
        <f t="shared" si="14"/>
        <v>18584291806.150002</v>
      </c>
      <c r="H190" s="29">
        <f t="shared" si="15"/>
        <v>-0.68779559241908028</v>
      </c>
    </row>
    <row r="191" spans="1:11" x14ac:dyDescent="0.25">
      <c r="A191" t="s">
        <v>82</v>
      </c>
      <c r="B191" t="s">
        <v>1007</v>
      </c>
      <c r="C191">
        <v>-536000</v>
      </c>
      <c r="D191">
        <v>143.69999999999999</v>
      </c>
      <c r="E191" s="28">
        <f t="shared" si="12"/>
        <v>-77023200</v>
      </c>
      <c r="F191" s="28">
        <f t="shared" si="13"/>
        <v>-12782193992.5</v>
      </c>
      <c r="G191" s="28">
        <f t="shared" si="14"/>
        <v>18584291806.150002</v>
      </c>
      <c r="H191" s="29">
        <f t="shared" si="15"/>
        <v>-0.68779559241908028</v>
      </c>
    </row>
    <row r="192" spans="1:11" x14ac:dyDescent="0.25">
      <c r="A192" t="s">
        <v>82</v>
      </c>
      <c r="B192" t="s">
        <v>1007</v>
      </c>
      <c r="C192">
        <v>-26100</v>
      </c>
      <c r="D192">
        <v>2846.9</v>
      </c>
      <c r="E192" s="28">
        <f t="shared" si="12"/>
        <v>-74304090</v>
      </c>
      <c r="F192" s="28">
        <f t="shared" si="13"/>
        <v>-12782193992.5</v>
      </c>
      <c r="G192" s="28">
        <f t="shared" si="14"/>
        <v>18584291806.150002</v>
      </c>
      <c r="H192" s="29">
        <f t="shared" si="15"/>
        <v>-0.68779559241908028</v>
      </c>
    </row>
    <row r="193" spans="1:8" x14ac:dyDescent="0.25">
      <c r="A193" t="s">
        <v>82</v>
      </c>
      <c r="B193" t="s">
        <v>1007</v>
      </c>
      <c r="C193">
        <v>-3825</v>
      </c>
      <c r="D193">
        <v>17841.8</v>
      </c>
      <c r="E193" s="28">
        <f t="shared" si="12"/>
        <v>-68244885</v>
      </c>
      <c r="F193" s="28">
        <f t="shared" si="13"/>
        <v>-12782193992.5</v>
      </c>
      <c r="G193" s="28">
        <f t="shared" si="14"/>
        <v>18584291806.150002</v>
      </c>
      <c r="H193" s="29">
        <f t="shared" si="15"/>
        <v>-0.68779559241908028</v>
      </c>
    </row>
    <row r="194" spans="1:8" x14ac:dyDescent="0.25">
      <c r="A194" t="s">
        <v>82</v>
      </c>
      <c r="B194" t="s">
        <v>1007</v>
      </c>
      <c r="C194">
        <v>-11875</v>
      </c>
      <c r="D194">
        <v>4901.6499999999996</v>
      </c>
      <c r="E194" s="28">
        <f t="shared" si="12"/>
        <v>-58207093.749999993</v>
      </c>
      <c r="F194" s="28">
        <f t="shared" si="13"/>
        <v>-12782193992.5</v>
      </c>
      <c r="G194" s="28">
        <f t="shared" si="14"/>
        <v>18584291806.150002</v>
      </c>
      <c r="H194" s="29">
        <f t="shared" si="15"/>
        <v>-0.68779559241908028</v>
      </c>
    </row>
    <row r="195" spans="1:8" x14ac:dyDescent="0.25">
      <c r="A195" t="s">
        <v>82</v>
      </c>
      <c r="B195" t="s">
        <v>1007</v>
      </c>
      <c r="C195">
        <v>-250</v>
      </c>
      <c r="D195">
        <v>3092.15</v>
      </c>
      <c r="E195" s="28">
        <f t="shared" ref="E195:E258" si="16">D195*C195</f>
        <v>-773037.5</v>
      </c>
      <c r="F195" s="28">
        <f t="shared" si="13"/>
        <v>-12782193992.5</v>
      </c>
      <c r="G195" s="28">
        <f t="shared" si="14"/>
        <v>18584291806.150002</v>
      </c>
      <c r="H195" s="29">
        <f t="shared" si="15"/>
        <v>-0.68779559241908028</v>
      </c>
    </row>
    <row r="196" spans="1:8" x14ac:dyDescent="0.25">
      <c r="A196" t="s">
        <v>82</v>
      </c>
      <c r="B196" t="s">
        <v>1007</v>
      </c>
      <c r="C196">
        <v>-13750</v>
      </c>
      <c r="D196">
        <v>640.85</v>
      </c>
      <c r="E196" s="28">
        <f t="shared" si="16"/>
        <v>-8811687.5</v>
      </c>
      <c r="F196" s="28">
        <f t="shared" si="13"/>
        <v>-12782193992.5</v>
      </c>
      <c r="G196" s="28">
        <f t="shared" si="14"/>
        <v>18584291806.150002</v>
      </c>
      <c r="H196" s="29">
        <f t="shared" si="15"/>
        <v>-0.68779559241908028</v>
      </c>
    </row>
    <row r="197" spans="1:8" x14ac:dyDescent="0.25">
      <c r="A197" t="s">
        <v>82</v>
      </c>
      <c r="B197" t="s">
        <v>1007</v>
      </c>
      <c r="C197">
        <v>-1250</v>
      </c>
      <c r="D197">
        <v>798.5</v>
      </c>
      <c r="E197" s="28">
        <f t="shared" si="16"/>
        <v>-998125</v>
      </c>
      <c r="F197" s="28">
        <f t="shared" si="13"/>
        <v>-12782193992.5</v>
      </c>
      <c r="G197" s="28">
        <f t="shared" si="14"/>
        <v>18584291806.150002</v>
      </c>
      <c r="H197" s="29">
        <f t="shared" si="15"/>
        <v>-0.68779559241908028</v>
      </c>
    </row>
    <row r="198" spans="1:8" x14ac:dyDescent="0.25">
      <c r="A198" t="s">
        <v>82</v>
      </c>
      <c r="B198" t="s">
        <v>1007</v>
      </c>
      <c r="C198">
        <v>-874800</v>
      </c>
      <c r="D198">
        <v>173.9</v>
      </c>
      <c r="E198" s="28">
        <f t="shared" si="16"/>
        <v>-152127720</v>
      </c>
      <c r="F198" s="28">
        <f t="shared" si="13"/>
        <v>-12782193992.5</v>
      </c>
      <c r="G198" s="28">
        <f t="shared" si="14"/>
        <v>18584291806.150002</v>
      </c>
      <c r="H198" s="29">
        <f t="shared" si="15"/>
        <v>-0.68779559241908028</v>
      </c>
    </row>
    <row r="199" spans="1:8" x14ac:dyDescent="0.25">
      <c r="A199" t="s">
        <v>82</v>
      </c>
      <c r="B199" t="s">
        <v>1007</v>
      </c>
      <c r="C199">
        <v>-88000</v>
      </c>
      <c r="D199">
        <v>554.35</v>
      </c>
      <c r="E199" s="28">
        <f t="shared" si="16"/>
        <v>-48782800</v>
      </c>
      <c r="F199" s="28">
        <f t="shared" si="13"/>
        <v>-12782193992.5</v>
      </c>
      <c r="G199" s="28">
        <f t="shared" si="14"/>
        <v>18584291806.150002</v>
      </c>
      <c r="H199" s="29">
        <f t="shared" si="15"/>
        <v>-0.68779559241908028</v>
      </c>
    </row>
    <row r="200" spans="1:8" x14ac:dyDescent="0.25">
      <c r="A200" t="s">
        <v>82</v>
      </c>
      <c r="B200" t="s">
        <v>1007</v>
      </c>
      <c r="C200">
        <v>-220750</v>
      </c>
      <c r="D200">
        <v>2520.5500000000002</v>
      </c>
      <c r="E200" s="28">
        <f t="shared" si="16"/>
        <v>-556411412.5</v>
      </c>
      <c r="F200" s="28">
        <f t="shared" si="13"/>
        <v>-12782193992.5</v>
      </c>
      <c r="G200" s="28">
        <f t="shared" si="14"/>
        <v>18584291806.150002</v>
      </c>
      <c r="H200" s="29">
        <f t="shared" si="15"/>
        <v>-0.68779559241908028</v>
      </c>
    </row>
    <row r="201" spans="1:8" x14ac:dyDescent="0.25">
      <c r="A201" t="s">
        <v>82</v>
      </c>
      <c r="B201" t="s">
        <v>1007</v>
      </c>
      <c r="C201">
        <v>-86800</v>
      </c>
      <c r="D201">
        <v>158.55000000000001</v>
      </c>
      <c r="E201" s="28">
        <f t="shared" si="16"/>
        <v>-13762140.000000002</v>
      </c>
      <c r="F201" s="28">
        <f t="shared" si="13"/>
        <v>-12782193992.5</v>
      </c>
      <c r="G201" s="28">
        <f t="shared" si="14"/>
        <v>18584291806.150002</v>
      </c>
      <c r="H201" s="29">
        <f t="shared" si="15"/>
        <v>-0.68779559241908028</v>
      </c>
    </row>
    <row r="202" spans="1:8" x14ac:dyDescent="0.25">
      <c r="A202" t="s">
        <v>82</v>
      </c>
      <c r="B202" t="s">
        <v>1007</v>
      </c>
      <c r="C202">
        <v>-80500</v>
      </c>
      <c r="D202">
        <v>2024.75</v>
      </c>
      <c r="E202" s="28">
        <f t="shared" si="16"/>
        <v>-162992375</v>
      </c>
      <c r="F202" s="28">
        <f t="shared" si="13"/>
        <v>-12782193992.5</v>
      </c>
      <c r="G202" s="28">
        <f t="shared" si="14"/>
        <v>18584291806.150002</v>
      </c>
      <c r="H202" s="29">
        <f t="shared" si="15"/>
        <v>-0.68779559241908028</v>
      </c>
    </row>
    <row r="203" spans="1:8" x14ac:dyDescent="0.25">
      <c r="A203" t="s">
        <v>82</v>
      </c>
      <c r="B203" t="s">
        <v>1007</v>
      </c>
      <c r="C203">
        <v>-437276</v>
      </c>
      <c r="D203">
        <v>91.45</v>
      </c>
      <c r="E203" s="28">
        <f t="shared" si="16"/>
        <v>-39988890.200000003</v>
      </c>
      <c r="F203" s="28">
        <f t="shared" si="13"/>
        <v>-12782193992.5</v>
      </c>
      <c r="G203" s="28">
        <f t="shared" si="14"/>
        <v>18584291806.150002</v>
      </c>
      <c r="H203" s="29">
        <f t="shared" si="15"/>
        <v>-0.68779559241908028</v>
      </c>
    </row>
    <row r="204" spans="1:8" x14ac:dyDescent="0.25">
      <c r="A204" t="s">
        <v>82</v>
      </c>
      <c r="B204" t="s">
        <v>1007</v>
      </c>
      <c r="C204">
        <v>-215000</v>
      </c>
      <c r="D204">
        <v>753.9</v>
      </c>
      <c r="E204" s="28">
        <f t="shared" si="16"/>
        <v>-162088500</v>
      </c>
      <c r="F204" s="28">
        <f t="shared" si="13"/>
        <v>-12782193992.5</v>
      </c>
      <c r="G204" s="28">
        <f t="shared" si="14"/>
        <v>18584291806.150002</v>
      </c>
      <c r="H204" s="29">
        <f t="shared" si="15"/>
        <v>-0.68779559241908028</v>
      </c>
    </row>
    <row r="205" spans="1:8" x14ac:dyDescent="0.25">
      <c r="A205" t="s">
        <v>82</v>
      </c>
      <c r="B205" t="s">
        <v>1007</v>
      </c>
      <c r="C205">
        <v>-24500</v>
      </c>
      <c r="D205">
        <v>1380.9</v>
      </c>
      <c r="E205" s="28">
        <f t="shared" si="16"/>
        <v>-33832050</v>
      </c>
      <c r="F205" s="28">
        <f t="shared" si="13"/>
        <v>-12782193992.5</v>
      </c>
      <c r="G205" s="28">
        <f t="shared" si="14"/>
        <v>18584291806.150002</v>
      </c>
      <c r="H205" s="29">
        <f t="shared" si="15"/>
        <v>-0.68779559241908028</v>
      </c>
    </row>
    <row r="206" spans="1:8" x14ac:dyDescent="0.25">
      <c r="A206" t="s">
        <v>82</v>
      </c>
      <c r="B206" t="s">
        <v>1007</v>
      </c>
      <c r="C206">
        <v>-163625</v>
      </c>
      <c r="D206">
        <v>2609.65</v>
      </c>
      <c r="E206" s="28">
        <f t="shared" si="16"/>
        <v>-427003981.25</v>
      </c>
      <c r="F206" s="28">
        <f t="shared" si="13"/>
        <v>-12782193992.5</v>
      </c>
      <c r="G206" s="28">
        <f t="shared" si="14"/>
        <v>18584291806.150002</v>
      </c>
      <c r="H206" s="29">
        <f t="shared" si="15"/>
        <v>-0.68779559241908028</v>
      </c>
    </row>
    <row r="207" spans="1:8" x14ac:dyDescent="0.25">
      <c r="A207" t="s">
        <v>82</v>
      </c>
      <c r="B207" t="s">
        <v>1007</v>
      </c>
      <c r="C207">
        <v>-8400</v>
      </c>
      <c r="D207">
        <v>804.9</v>
      </c>
      <c r="E207" s="28">
        <f t="shared" si="16"/>
        <v>-6761160</v>
      </c>
      <c r="F207" s="28">
        <f t="shared" si="13"/>
        <v>-12782193992.5</v>
      </c>
      <c r="G207" s="28">
        <f t="shared" si="14"/>
        <v>18584291806.150002</v>
      </c>
      <c r="H207" s="29">
        <f t="shared" si="15"/>
        <v>-0.68779559241908028</v>
      </c>
    </row>
    <row r="208" spans="1:8" x14ac:dyDescent="0.25">
      <c r="A208" t="s">
        <v>82</v>
      </c>
      <c r="B208" t="s">
        <v>1007</v>
      </c>
      <c r="C208">
        <v>-13500</v>
      </c>
      <c r="D208">
        <v>134.55000000000001</v>
      </c>
      <c r="E208" s="28">
        <f t="shared" si="16"/>
        <v>-1816425.0000000002</v>
      </c>
      <c r="F208" s="28">
        <f t="shared" si="13"/>
        <v>-12782193992.5</v>
      </c>
      <c r="G208" s="28">
        <f t="shared" si="14"/>
        <v>18584291806.150002</v>
      </c>
      <c r="H208" s="29">
        <f t="shared" si="15"/>
        <v>-0.68779559241908028</v>
      </c>
    </row>
    <row r="209" spans="1:8" x14ac:dyDescent="0.25">
      <c r="A209" t="s">
        <v>82</v>
      </c>
      <c r="B209" t="s">
        <v>1007</v>
      </c>
      <c r="C209">
        <v>-168000</v>
      </c>
      <c r="D209">
        <v>304.25</v>
      </c>
      <c r="E209" s="28">
        <f t="shared" si="16"/>
        <v>-51114000</v>
      </c>
      <c r="F209" s="28">
        <f t="shared" si="13"/>
        <v>-12782193992.5</v>
      </c>
      <c r="G209" s="28">
        <f t="shared" si="14"/>
        <v>18584291806.150002</v>
      </c>
      <c r="H209" s="29">
        <f t="shared" si="15"/>
        <v>-0.68779559241908028</v>
      </c>
    </row>
    <row r="210" spans="1:8" x14ac:dyDescent="0.25">
      <c r="A210" t="s">
        <v>82</v>
      </c>
      <c r="B210" t="s">
        <v>1007</v>
      </c>
      <c r="C210">
        <v>-76250</v>
      </c>
      <c r="D210">
        <v>566.95000000000005</v>
      </c>
      <c r="E210" s="28">
        <f t="shared" si="16"/>
        <v>-43229937.5</v>
      </c>
      <c r="F210" s="28">
        <f t="shared" si="13"/>
        <v>-12782193992.5</v>
      </c>
      <c r="G210" s="28">
        <f t="shared" si="14"/>
        <v>18584291806.150002</v>
      </c>
      <c r="H210" s="29">
        <f t="shared" si="15"/>
        <v>-0.68779559241908028</v>
      </c>
    </row>
    <row r="211" spans="1:8" x14ac:dyDescent="0.25">
      <c r="A211" t="s">
        <v>82</v>
      </c>
      <c r="B211" t="s">
        <v>1007</v>
      </c>
      <c r="C211">
        <v>-6600</v>
      </c>
      <c r="D211">
        <v>790.85</v>
      </c>
      <c r="E211" s="28">
        <f t="shared" si="16"/>
        <v>-5219610</v>
      </c>
      <c r="F211" s="28">
        <f t="shared" si="13"/>
        <v>-12782193992.5</v>
      </c>
      <c r="G211" s="28">
        <f t="shared" si="14"/>
        <v>18584291806.150002</v>
      </c>
      <c r="H211" s="29">
        <f t="shared" si="15"/>
        <v>-0.68779559241908028</v>
      </c>
    </row>
    <row r="212" spans="1:8" x14ac:dyDescent="0.25">
      <c r="A212" t="s">
        <v>82</v>
      </c>
      <c r="B212" t="s">
        <v>1007</v>
      </c>
      <c r="C212">
        <v>-78000</v>
      </c>
      <c r="D212">
        <v>239.55</v>
      </c>
      <c r="E212" s="28">
        <f t="shared" si="16"/>
        <v>-18684900</v>
      </c>
      <c r="F212" s="28">
        <f t="shared" si="13"/>
        <v>-12782193992.5</v>
      </c>
      <c r="G212" s="28">
        <f t="shared" si="14"/>
        <v>18584291806.150002</v>
      </c>
      <c r="H212" s="29">
        <f t="shared" si="15"/>
        <v>-0.68779559241908028</v>
      </c>
    </row>
    <row r="213" spans="1:8" x14ac:dyDescent="0.25">
      <c r="A213" t="s">
        <v>82</v>
      </c>
      <c r="B213" t="s">
        <v>1007</v>
      </c>
      <c r="C213">
        <v>-6200</v>
      </c>
      <c r="D213">
        <v>143.05000000000001</v>
      </c>
      <c r="E213" s="28">
        <f t="shared" si="16"/>
        <v>-886910.00000000012</v>
      </c>
      <c r="F213" s="28">
        <f t="shared" si="13"/>
        <v>-12782193992.5</v>
      </c>
      <c r="G213" s="28">
        <f t="shared" si="14"/>
        <v>18584291806.150002</v>
      </c>
      <c r="H213" s="29">
        <f t="shared" si="15"/>
        <v>-0.68779559241908028</v>
      </c>
    </row>
    <row r="214" spans="1:8" x14ac:dyDescent="0.25">
      <c r="A214" t="s">
        <v>82</v>
      </c>
      <c r="B214" t="s">
        <v>1007</v>
      </c>
      <c r="C214">
        <v>-718500</v>
      </c>
      <c r="D214">
        <v>454.1</v>
      </c>
      <c r="E214" s="28">
        <f t="shared" si="16"/>
        <v>-326270850</v>
      </c>
      <c r="F214" s="28">
        <f t="shared" si="13"/>
        <v>-12782193992.5</v>
      </c>
      <c r="G214" s="28">
        <f t="shared" si="14"/>
        <v>18584291806.150002</v>
      </c>
      <c r="H214" s="29">
        <f t="shared" si="15"/>
        <v>-0.68779559241908028</v>
      </c>
    </row>
    <row r="215" spans="1:8" x14ac:dyDescent="0.25">
      <c r="A215" t="s">
        <v>82</v>
      </c>
      <c r="B215" t="s">
        <v>1007</v>
      </c>
      <c r="C215">
        <v>-15500</v>
      </c>
      <c r="D215">
        <v>2410.0500000000002</v>
      </c>
      <c r="E215" s="28">
        <f t="shared" si="16"/>
        <v>-37355775</v>
      </c>
      <c r="F215" s="28">
        <f t="shared" si="13"/>
        <v>-12782193992.5</v>
      </c>
      <c r="G215" s="28">
        <f t="shared" si="14"/>
        <v>18584291806.150002</v>
      </c>
      <c r="H215" s="29">
        <f t="shared" si="15"/>
        <v>-0.68779559241908028</v>
      </c>
    </row>
    <row r="216" spans="1:8" x14ac:dyDescent="0.25">
      <c r="A216" t="s">
        <v>82</v>
      </c>
      <c r="B216" t="s">
        <v>1007</v>
      </c>
      <c r="C216">
        <v>-25800</v>
      </c>
      <c r="D216">
        <v>1088.75</v>
      </c>
      <c r="E216" s="28">
        <f t="shared" si="16"/>
        <v>-28089750</v>
      </c>
      <c r="F216" s="28">
        <f t="shared" si="13"/>
        <v>-12782193992.5</v>
      </c>
      <c r="G216" s="28">
        <f t="shared" si="14"/>
        <v>18584291806.150002</v>
      </c>
      <c r="H216" s="29">
        <f t="shared" si="15"/>
        <v>-0.68779559241908028</v>
      </c>
    </row>
    <row r="217" spans="1:8" x14ac:dyDescent="0.25">
      <c r="A217" t="s">
        <v>82</v>
      </c>
      <c r="B217" t="s">
        <v>1007</v>
      </c>
      <c r="C217">
        <v>-29700</v>
      </c>
      <c r="D217">
        <v>3254.4</v>
      </c>
      <c r="E217" s="28">
        <f t="shared" si="16"/>
        <v>-96655680</v>
      </c>
      <c r="F217" s="28">
        <f t="shared" si="13"/>
        <v>-12782193992.5</v>
      </c>
      <c r="G217" s="28">
        <f t="shared" si="14"/>
        <v>18584291806.150002</v>
      </c>
      <c r="H217" s="29">
        <f t="shared" si="15"/>
        <v>-0.68779559241908028</v>
      </c>
    </row>
    <row r="218" spans="1:8" x14ac:dyDescent="0.25">
      <c r="A218" t="s">
        <v>82</v>
      </c>
      <c r="B218" t="s">
        <v>1007</v>
      </c>
      <c r="C218">
        <v>-200</v>
      </c>
      <c r="D218">
        <v>4812.75</v>
      </c>
      <c r="E218" s="28">
        <f t="shared" si="16"/>
        <v>-962550</v>
      </c>
      <c r="F218" s="28">
        <f t="shared" si="13"/>
        <v>-12782193992.5</v>
      </c>
      <c r="G218" s="28">
        <f t="shared" si="14"/>
        <v>18584291806.150002</v>
      </c>
      <c r="H218" s="29">
        <f t="shared" si="15"/>
        <v>-0.68779559241908028</v>
      </c>
    </row>
    <row r="219" spans="1:8" x14ac:dyDescent="0.25">
      <c r="A219" t="s">
        <v>82</v>
      </c>
      <c r="B219" t="s">
        <v>1007</v>
      </c>
      <c r="C219">
        <v>-523800</v>
      </c>
      <c r="D219">
        <v>433.15</v>
      </c>
      <c r="E219" s="28">
        <f t="shared" si="16"/>
        <v>-226883970</v>
      </c>
      <c r="F219" s="28">
        <f t="shared" si="13"/>
        <v>-12782193992.5</v>
      </c>
      <c r="G219" s="28">
        <f t="shared" si="14"/>
        <v>18584291806.150002</v>
      </c>
      <c r="H219" s="29">
        <f t="shared" si="15"/>
        <v>-0.68779559241908028</v>
      </c>
    </row>
    <row r="220" spans="1:8" x14ac:dyDescent="0.25">
      <c r="A220" t="s">
        <v>82</v>
      </c>
      <c r="B220" t="s">
        <v>1007</v>
      </c>
      <c r="C220">
        <v>-588000</v>
      </c>
      <c r="D220">
        <v>64.900000000000006</v>
      </c>
      <c r="E220" s="28">
        <f t="shared" si="16"/>
        <v>-38161200</v>
      </c>
      <c r="F220" s="28">
        <f t="shared" si="13"/>
        <v>-12782193992.5</v>
      </c>
      <c r="G220" s="28">
        <f t="shared" si="14"/>
        <v>18584291806.150002</v>
      </c>
      <c r="H220" s="29">
        <f t="shared" si="15"/>
        <v>-0.68779559241908028</v>
      </c>
    </row>
    <row r="221" spans="1:8" x14ac:dyDescent="0.25">
      <c r="A221" t="s">
        <v>82</v>
      </c>
      <c r="B221" t="s">
        <v>1007</v>
      </c>
      <c r="C221">
        <v>-553000</v>
      </c>
      <c r="D221">
        <v>1474.95</v>
      </c>
      <c r="E221" s="28">
        <f t="shared" si="16"/>
        <v>-815647350</v>
      </c>
      <c r="F221" s="28">
        <f t="shared" si="13"/>
        <v>-12782193992.5</v>
      </c>
      <c r="G221" s="28">
        <f t="shared" si="14"/>
        <v>18584291806.150002</v>
      </c>
      <c r="H221" s="29">
        <f t="shared" si="15"/>
        <v>-0.68779559241908028</v>
      </c>
    </row>
    <row r="222" spans="1:8" x14ac:dyDescent="0.25">
      <c r="A222" t="s">
        <v>82</v>
      </c>
      <c r="B222" t="s">
        <v>1007</v>
      </c>
      <c r="C222">
        <v>-798750</v>
      </c>
      <c r="D222">
        <v>739.95</v>
      </c>
      <c r="E222" s="28">
        <f t="shared" si="16"/>
        <v>-591035062.5</v>
      </c>
      <c r="F222" s="28">
        <f t="shared" si="13"/>
        <v>-12782193992.5</v>
      </c>
      <c r="G222" s="28">
        <f t="shared" si="14"/>
        <v>18584291806.150002</v>
      </c>
      <c r="H222" s="29">
        <f t="shared" si="15"/>
        <v>-0.68779559241908028</v>
      </c>
    </row>
    <row r="223" spans="1:8" x14ac:dyDescent="0.25">
      <c r="A223" t="s">
        <v>82</v>
      </c>
      <c r="B223" t="s">
        <v>1007</v>
      </c>
      <c r="C223">
        <v>-2310000</v>
      </c>
      <c r="D223">
        <v>84.8</v>
      </c>
      <c r="E223" s="28">
        <f t="shared" si="16"/>
        <v>-195888000</v>
      </c>
      <c r="F223" s="28">
        <f t="shared" si="13"/>
        <v>-12782193992.5</v>
      </c>
      <c r="G223" s="28">
        <f t="shared" si="14"/>
        <v>18584291806.150002</v>
      </c>
      <c r="H223" s="29">
        <f t="shared" si="15"/>
        <v>-0.68779559241908028</v>
      </c>
    </row>
    <row r="224" spans="1:8" x14ac:dyDescent="0.25">
      <c r="A224" t="s">
        <v>82</v>
      </c>
      <c r="B224" t="s">
        <v>1007</v>
      </c>
      <c r="C224">
        <v>-162000</v>
      </c>
      <c r="D224">
        <v>429.25</v>
      </c>
      <c r="E224" s="28">
        <f t="shared" si="16"/>
        <v>-69538500</v>
      </c>
      <c r="F224" s="28">
        <f t="shared" si="13"/>
        <v>-12782193992.5</v>
      </c>
      <c r="G224" s="28">
        <f t="shared" si="14"/>
        <v>18584291806.150002</v>
      </c>
      <c r="H224" s="29">
        <f t="shared" si="15"/>
        <v>-0.68779559241908028</v>
      </c>
    </row>
    <row r="225" spans="1:8" x14ac:dyDescent="0.25">
      <c r="A225" t="s">
        <v>82</v>
      </c>
      <c r="B225" t="s">
        <v>1007</v>
      </c>
      <c r="C225">
        <v>-500</v>
      </c>
      <c r="D225">
        <v>11325.95</v>
      </c>
      <c r="E225" s="28">
        <f t="shared" si="16"/>
        <v>-5662975</v>
      </c>
      <c r="F225" s="28">
        <f t="shared" si="13"/>
        <v>-12782193992.5</v>
      </c>
      <c r="G225" s="28">
        <f t="shared" si="14"/>
        <v>18584291806.150002</v>
      </c>
      <c r="H225" s="29">
        <f t="shared" si="15"/>
        <v>-0.68779559241908028</v>
      </c>
    </row>
    <row r="226" spans="1:8" x14ac:dyDescent="0.25">
      <c r="A226" t="s">
        <v>82</v>
      </c>
      <c r="B226" t="s">
        <v>1007</v>
      </c>
      <c r="C226">
        <v>-41650</v>
      </c>
      <c r="D226">
        <v>955.25</v>
      </c>
      <c r="E226" s="28">
        <f t="shared" si="16"/>
        <v>-39786162.5</v>
      </c>
      <c r="F226" s="28">
        <f t="shared" si="13"/>
        <v>-12782193992.5</v>
      </c>
      <c r="G226" s="28">
        <f t="shared" si="14"/>
        <v>18584291806.150002</v>
      </c>
      <c r="H226" s="29">
        <f t="shared" si="15"/>
        <v>-0.68779559241908028</v>
      </c>
    </row>
    <row r="227" spans="1:8" x14ac:dyDescent="0.25">
      <c r="A227" t="s">
        <v>82</v>
      </c>
      <c r="B227" t="s">
        <v>1007</v>
      </c>
      <c r="C227">
        <v>-37400</v>
      </c>
      <c r="D227">
        <v>985.6</v>
      </c>
      <c r="E227" s="28">
        <f t="shared" si="16"/>
        <v>-36861440</v>
      </c>
      <c r="F227" s="28">
        <f t="shared" si="13"/>
        <v>-12782193992.5</v>
      </c>
      <c r="G227" s="28">
        <f t="shared" si="14"/>
        <v>18584291806.150002</v>
      </c>
      <c r="H227" s="29">
        <f t="shared" si="15"/>
        <v>-0.68779559241908028</v>
      </c>
    </row>
    <row r="228" spans="1:8" x14ac:dyDescent="0.25">
      <c r="A228" t="s">
        <v>82</v>
      </c>
      <c r="B228" t="s">
        <v>1007</v>
      </c>
      <c r="C228">
        <v>-226800</v>
      </c>
      <c r="D228">
        <v>1117.7</v>
      </c>
      <c r="E228" s="28">
        <f t="shared" si="16"/>
        <v>-253494360</v>
      </c>
      <c r="F228" s="28">
        <f t="shared" si="13"/>
        <v>-12782193992.5</v>
      </c>
      <c r="G228" s="28">
        <f t="shared" si="14"/>
        <v>18584291806.150002</v>
      </c>
      <c r="H228" s="29">
        <f t="shared" si="15"/>
        <v>-0.68779559241908028</v>
      </c>
    </row>
    <row r="229" spans="1:8" x14ac:dyDescent="0.25">
      <c r="A229" t="s">
        <v>82</v>
      </c>
      <c r="B229" t="s">
        <v>1007</v>
      </c>
      <c r="C229">
        <v>-2118500</v>
      </c>
      <c r="D229">
        <v>114.25</v>
      </c>
      <c r="E229" s="28">
        <f t="shared" si="16"/>
        <v>-242038625</v>
      </c>
      <c r="F229" s="28">
        <f t="shared" si="13"/>
        <v>-12782193992.5</v>
      </c>
      <c r="G229" s="28">
        <f t="shared" si="14"/>
        <v>18584291806.150002</v>
      </c>
      <c r="H229" s="29">
        <f t="shared" si="15"/>
        <v>-0.68779559241908028</v>
      </c>
    </row>
    <row r="230" spans="1:8" x14ac:dyDescent="0.25">
      <c r="A230" t="s">
        <v>82</v>
      </c>
      <c r="B230" t="s">
        <v>1007</v>
      </c>
      <c r="C230">
        <v>-55200</v>
      </c>
      <c r="D230">
        <v>3773.45</v>
      </c>
      <c r="E230" s="28">
        <f t="shared" si="16"/>
        <v>-208294440</v>
      </c>
      <c r="F230" s="28">
        <f t="shared" si="13"/>
        <v>-12782193992.5</v>
      </c>
      <c r="G230" s="28">
        <f t="shared" si="14"/>
        <v>18584291806.150002</v>
      </c>
      <c r="H230" s="29">
        <f t="shared" si="15"/>
        <v>-0.68779559241908028</v>
      </c>
    </row>
    <row r="231" spans="1:8" x14ac:dyDescent="0.25">
      <c r="A231" t="s">
        <v>82</v>
      </c>
      <c r="B231" t="s">
        <v>1007</v>
      </c>
      <c r="C231">
        <v>-5600</v>
      </c>
      <c r="D231">
        <v>822.35</v>
      </c>
      <c r="E231" s="28">
        <f t="shared" si="16"/>
        <v>-4605160</v>
      </c>
      <c r="F231" s="28">
        <f t="shared" si="13"/>
        <v>-12782193992.5</v>
      </c>
      <c r="G231" s="28">
        <f t="shared" si="14"/>
        <v>18584291806.150002</v>
      </c>
      <c r="H231" s="29">
        <f t="shared" si="15"/>
        <v>-0.68779559241908028</v>
      </c>
    </row>
    <row r="232" spans="1:8" x14ac:dyDescent="0.25">
      <c r="A232" t="s">
        <v>82</v>
      </c>
      <c r="B232" t="s">
        <v>1007</v>
      </c>
      <c r="C232">
        <v>-55200</v>
      </c>
      <c r="D232">
        <v>364</v>
      </c>
      <c r="E232" s="28">
        <f t="shared" si="16"/>
        <v>-20092800</v>
      </c>
      <c r="F232" s="28">
        <f t="shared" si="13"/>
        <v>-12782193992.5</v>
      </c>
      <c r="G232" s="28">
        <f t="shared" si="14"/>
        <v>18584291806.150002</v>
      </c>
      <c r="H232" s="29">
        <f t="shared" si="15"/>
        <v>-0.68779559241908028</v>
      </c>
    </row>
    <row r="233" spans="1:8" x14ac:dyDescent="0.25">
      <c r="A233" t="s">
        <v>82</v>
      </c>
      <c r="B233" t="s">
        <v>1007</v>
      </c>
      <c r="C233">
        <v>-24700</v>
      </c>
      <c r="D233">
        <v>7354.4</v>
      </c>
      <c r="E233" s="28">
        <f t="shared" si="16"/>
        <v>-181653680</v>
      </c>
      <c r="F233" s="28">
        <f t="shared" si="13"/>
        <v>-12782193992.5</v>
      </c>
      <c r="G233" s="28">
        <f t="shared" si="14"/>
        <v>18584291806.150002</v>
      </c>
      <c r="H233" s="29">
        <f t="shared" si="15"/>
        <v>-0.68779559241908028</v>
      </c>
    </row>
    <row r="234" spans="1:8" x14ac:dyDescent="0.25">
      <c r="A234" t="s">
        <v>82</v>
      </c>
      <c r="B234" t="s">
        <v>1007</v>
      </c>
      <c r="C234">
        <v>-57000</v>
      </c>
      <c r="D234">
        <v>402.35</v>
      </c>
      <c r="E234" s="28">
        <f t="shared" si="16"/>
        <v>-22933950</v>
      </c>
      <c r="F234" s="28">
        <f t="shared" si="13"/>
        <v>-12782193992.5</v>
      </c>
      <c r="G234" s="28">
        <f t="shared" si="14"/>
        <v>18584291806.150002</v>
      </c>
      <c r="H234" s="29">
        <f t="shared" si="15"/>
        <v>-0.68779559241908028</v>
      </c>
    </row>
    <row r="235" spans="1:8" x14ac:dyDescent="0.25">
      <c r="A235" t="s">
        <v>82</v>
      </c>
      <c r="B235" t="s">
        <v>1007</v>
      </c>
      <c r="C235">
        <v>-10800</v>
      </c>
      <c r="D235">
        <v>818</v>
      </c>
      <c r="E235" s="28">
        <f t="shared" si="16"/>
        <v>-8834400</v>
      </c>
      <c r="F235" s="28">
        <f t="shared" si="13"/>
        <v>-12782193992.5</v>
      </c>
      <c r="G235" s="28">
        <f t="shared" si="14"/>
        <v>18584291806.150002</v>
      </c>
      <c r="H235" s="29">
        <f t="shared" si="15"/>
        <v>-0.68779559241908028</v>
      </c>
    </row>
    <row r="236" spans="1:8" x14ac:dyDescent="0.25">
      <c r="A236" t="s">
        <v>82</v>
      </c>
      <c r="B236" t="s">
        <v>1007</v>
      </c>
      <c r="C236">
        <v>-72500</v>
      </c>
      <c r="D236">
        <v>191.25</v>
      </c>
      <c r="E236" s="28">
        <f t="shared" si="16"/>
        <v>-13865625</v>
      </c>
      <c r="F236" s="28">
        <f t="shared" si="13"/>
        <v>-12782193992.5</v>
      </c>
      <c r="G236" s="28">
        <f t="shared" si="14"/>
        <v>18584291806.150002</v>
      </c>
      <c r="H236" s="29">
        <f t="shared" si="15"/>
        <v>-0.68779559241908028</v>
      </c>
    </row>
    <row r="237" spans="1:8" x14ac:dyDescent="0.25">
      <c r="A237" t="s">
        <v>82</v>
      </c>
      <c r="B237" t="s">
        <v>1007</v>
      </c>
      <c r="C237">
        <v>-7700</v>
      </c>
      <c r="D237">
        <v>1488.25</v>
      </c>
      <c r="E237" s="28">
        <f t="shared" si="16"/>
        <v>-11459525</v>
      </c>
      <c r="F237" s="28">
        <f t="shared" si="13"/>
        <v>-12782193992.5</v>
      </c>
      <c r="G237" s="28">
        <f t="shared" si="14"/>
        <v>18584291806.150002</v>
      </c>
      <c r="H237" s="29">
        <f t="shared" si="15"/>
        <v>-0.68779559241908028</v>
      </c>
    </row>
    <row r="238" spans="1:8" x14ac:dyDescent="0.25">
      <c r="A238" t="s">
        <v>82</v>
      </c>
      <c r="B238" t="s">
        <v>1007</v>
      </c>
      <c r="C238">
        <v>-27000</v>
      </c>
      <c r="D238">
        <v>300.5</v>
      </c>
      <c r="E238" s="28">
        <f t="shared" si="16"/>
        <v>-8113500</v>
      </c>
      <c r="F238" s="28">
        <f t="shared" si="13"/>
        <v>-12782193992.5</v>
      </c>
      <c r="G238" s="28">
        <f t="shared" si="14"/>
        <v>18584291806.150002</v>
      </c>
      <c r="H238" s="29">
        <f t="shared" si="15"/>
        <v>-0.68779559241908028</v>
      </c>
    </row>
    <row r="239" spans="1:8" x14ac:dyDescent="0.25">
      <c r="A239" t="s">
        <v>82</v>
      </c>
      <c r="B239" t="s">
        <v>1007</v>
      </c>
      <c r="C239">
        <v>-14000</v>
      </c>
      <c r="D239">
        <v>3841.85</v>
      </c>
      <c r="E239" s="28">
        <f t="shared" si="16"/>
        <v>-53785900</v>
      </c>
      <c r="F239" s="28">
        <f t="shared" si="13"/>
        <v>-12782193992.5</v>
      </c>
      <c r="G239" s="28">
        <f t="shared" si="14"/>
        <v>18584291806.150002</v>
      </c>
      <c r="H239" s="29">
        <f t="shared" si="15"/>
        <v>-0.68779559241908028</v>
      </c>
    </row>
    <row r="240" spans="1:8" x14ac:dyDescent="0.25">
      <c r="A240" t="s">
        <v>82</v>
      </c>
      <c r="B240" t="s">
        <v>1007</v>
      </c>
      <c r="C240">
        <v>-31500</v>
      </c>
      <c r="D240">
        <v>1275.55</v>
      </c>
      <c r="E240" s="28">
        <f t="shared" si="16"/>
        <v>-40179825</v>
      </c>
      <c r="F240" s="28">
        <f t="shared" si="13"/>
        <v>-12782193992.5</v>
      </c>
      <c r="G240" s="28">
        <f t="shared" si="14"/>
        <v>18584291806.150002</v>
      </c>
      <c r="H240" s="29">
        <f t="shared" si="15"/>
        <v>-0.68779559241908028</v>
      </c>
    </row>
    <row r="241" spans="1:8" x14ac:dyDescent="0.25">
      <c r="A241" t="s">
        <v>82</v>
      </c>
      <c r="B241" t="s">
        <v>1007</v>
      </c>
      <c r="C241">
        <v>-4340000</v>
      </c>
      <c r="D241">
        <v>12</v>
      </c>
      <c r="E241" s="28">
        <f t="shared" si="16"/>
        <v>-52080000</v>
      </c>
      <c r="F241" s="28">
        <f t="shared" si="13"/>
        <v>-12782193992.5</v>
      </c>
      <c r="G241" s="28">
        <f t="shared" si="14"/>
        <v>18584291806.150002</v>
      </c>
      <c r="H241" s="29">
        <f t="shared" si="15"/>
        <v>-0.68779559241908028</v>
      </c>
    </row>
    <row r="242" spans="1:8" x14ac:dyDescent="0.25">
      <c r="A242" t="s">
        <v>82</v>
      </c>
      <c r="B242" t="s">
        <v>1007</v>
      </c>
      <c r="C242">
        <v>-6125</v>
      </c>
      <c r="D242">
        <v>6453.95</v>
      </c>
      <c r="E242" s="28">
        <f t="shared" si="16"/>
        <v>-39530443.75</v>
      </c>
      <c r="F242" s="28">
        <f t="shared" si="13"/>
        <v>-12782193992.5</v>
      </c>
      <c r="G242" s="28">
        <f t="shared" si="14"/>
        <v>18584291806.150002</v>
      </c>
      <c r="H242" s="29">
        <f t="shared" si="15"/>
        <v>-0.68779559241908028</v>
      </c>
    </row>
    <row r="243" spans="1:8" x14ac:dyDescent="0.25">
      <c r="A243" t="s">
        <v>82</v>
      </c>
      <c r="B243" t="s">
        <v>1007</v>
      </c>
      <c r="C243">
        <v>-100</v>
      </c>
      <c r="D243">
        <v>7418.05</v>
      </c>
      <c r="E243" s="28">
        <f t="shared" si="16"/>
        <v>-741805</v>
      </c>
      <c r="F243" s="28">
        <f t="shared" si="13"/>
        <v>-12782193992.5</v>
      </c>
      <c r="G243" s="28">
        <f t="shared" si="14"/>
        <v>18584291806.150002</v>
      </c>
      <c r="H243" s="29">
        <f t="shared" si="15"/>
        <v>-0.68779559241908028</v>
      </c>
    </row>
    <row r="244" spans="1:8" x14ac:dyDescent="0.25">
      <c r="A244" t="s">
        <v>82</v>
      </c>
      <c r="B244" t="s">
        <v>1007</v>
      </c>
      <c r="C244">
        <v>-5400</v>
      </c>
      <c r="D244">
        <v>1387.8</v>
      </c>
      <c r="E244" s="28">
        <f t="shared" si="16"/>
        <v>-7494120</v>
      </c>
      <c r="F244" s="28">
        <f t="shared" si="13"/>
        <v>-12782193992.5</v>
      </c>
      <c r="G244" s="28">
        <f t="shared" si="14"/>
        <v>18584291806.150002</v>
      </c>
      <c r="H244" s="29">
        <f t="shared" si="15"/>
        <v>-0.68779559241908028</v>
      </c>
    </row>
    <row r="245" spans="1:8" x14ac:dyDescent="0.25">
      <c r="A245" t="s">
        <v>82</v>
      </c>
      <c r="B245" t="s">
        <v>1007</v>
      </c>
      <c r="C245">
        <v>-120000</v>
      </c>
      <c r="D245">
        <v>550.04999999999995</v>
      </c>
      <c r="E245" s="28">
        <f t="shared" si="16"/>
        <v>-66005999.999999993</v>
      </c>
      <c r="F245" s="28">
        <f t="shared" si="13"/>
        <v>-12782193992.5</v>
      </c>
      <c r="G245" s="28">
        <f t="shared" si="14"/>
        <v>18584291806.150002</v>
      </c>
      <c r="H245" s="29">
        <f t="shared" si="15"/>
        <v>-0.68779559241908028</v>
      </c>
    </row>
    <row r="246" spans="1:8" x14ac:dyDescent="0.25">
      <c r="A246" t="s">
        <v>82</v>
      </c>
      <c r="B246" t="s">
        <v>1007</v>
      </c>
      <c r="C246">
        <v>-323400</v>
      </c>
      <c r="D246">
        <v>144.85</v>
      </c>
      <c r="E246" s="28">
        <f t="shared" si="16"/>
        <v>-46844490</v>
      </c>
      <c r="F246" s="28">
        <f t="shared" si="13"/>
        <v>-12782193992.5</v>
      </c>
      <c r="G246" s="28">
        <f t="shared" si="14"/>
        <v>18584291806.150002</v>
      </c>
      <c r="H246" s="29">
        <f t="shared" si="15"/>
        <v>-0.68779559241908028</v>
      </c>
    </row>
    <row r="247" spans="1:8" x14ac:dyDescent="0.25">
      <c r="A247" t="s">
        <v>82</v>
      </c>
      <c r="B247" t="s">
        <v>1007</v>
      </c>
      <c r="C247">
        <v>-42900</v>
      </c>
      <c r="D247">
        <v>689.45</v>
      </c>
      <c r="E247" s="28">
        <f t="shared" si="16"/>
        <v>-29577405.000000004</v>
      </c>
      <c r="F247" s="28">
        <f t="shared" si="13"/>
        <v>-12782193992.5</v>
      </c>
      <c r="G247" s="28">
        <f t="shared" si="14"/>
        <v>18584291806.150002</v>
      </c>
      <c r="H247" s="29">
        <f t="shared" si="15"/>
        <v>-0.68779559241908028</v>
      </c>
    </row>
    <row r="248" spans="1:8" x14ac:dyDescent="0.25">
      <c r="A248" t="s">
        <v>82</v>
      </c>
      <c r="B248" t="s">
        <v>1007</v>
      </c>
      <c r="C248">
        <v>-3000</v>
      </c>
      <c r="D248">
        <v>1034.4000000000001</v>
      </c>
      <c r="E248" s="28">
        <f t="shared" si="16"/>
        <v>-3103200.0000000005</v>
      </c>
      <c r="F248" s="28">
        <f t="shared" si="13"/>
        <v>-12782193992.5</v>
      </c>
      <c r="G248" s="28">
        <f t="shared" si="14"/>
        <v>18584291806.150002</v>
      </c>
      <c r="H248" s="29">
        <f t="shared" si="15"/>
        <v>-0.68779559241908028</v>
      </c>
    </row>
    <row r="249" spans="1:8" x14ac:dyDescent="0.25">
      <c r="A249" t="s">
        <v>82</v>
      </c>
      <c r="B249" t="s">
        <v>1007</v>
      </c>
      <c r="C249">
        <v>-23650</v>
      </c>
      <c r="D249">
        <v>1600.15</v>
      </c>
      <c r="E249" s="28">
        <f t="shared" si="16"/>
        <v>-37843547.5</v>
      </c>
      <c r="F249" s="28">
        <f t="shared" ref="F249:F280" si="17">SUMIFS(E:E,A:A,A249)</f>
        <v>-12782193992.5</v>
      </c>
      <c r="G249" s="28">
        <f t="shared" ref="G249:G280" si="18">VLOOKUP(A249,M:N,2,0)</f>
        <v>18584291806.150002</v>
      </c>
      <c r="H249" s="29">
        <f t="shared" ref="H249:H280" si="19">F249/G249</f>
        <v>-0.68779559241908028</v>
      </c>
    </row>
    <row r="250" spans="1:8" x14ac:dyDescent="0.25">
      <c r="A250" t="s">
        <v>82</v>
      </c>
      <c r="B250" t="s">
        <v>1007</v>
      </c>
      <c r="C250">
        <v>-20700</v>
      </c>
      <c r="D250">
        <v>512.9</v>
      </c>
      <c r="E250" s="28">
        <f t="shared" si="16"/>
        <v>-10617030</v>
      </c>
      <c r="F250" s="28">
        <f t="shared" si="17"/>
        <v>-12782193992.5</v>
      </c>
      <c r="G250" s="28">
        <f t="shared" si="18"/>
        <v>18584291806.150002</v>
      </c>
      <c r="H250" s="29">
        <f t="shared" si="19"/>
        <v>-0.68779559241908028</v>
      </c>
    </row>
    <row r="251" spans="1:8" x14ac:dyDescent="0.25">
      <c r="A251" t="s">
        <v>82</v>
      </c>
      <c r="B251" t="s">
        <v>1007</v>
      </c>
      <c r="C251">
        <v>-6750</v>
      </c>
      <c r="D251">
        <v>1457.55</v>
      </c>
      <c r="E251" s="28">
        <f t="shared" si="16"/>
        <v>-9838462.5</v>
      </c>
      <c r="F251" s="28">
        <f t="shared" si="17"/>
        <v>-12782193992.5</v>
      </c>
      <c r="G251" s="28">
        <f t="shared" si="18"/>
        <v>18584291806.150002</v>
      </c>
      <c r="H251" s="29">
        <f t="shared" si="19"/>
        <v>-0.68779559241908028</v>
      </c>
    </row>
    <row r="252" spans="1:8" x14ac:dyDescent="0.25">
      <c r="A252" t="s">
        <v>82</v>
      </c>
      <c r="B252" t="s">
        <v>1007</v>
      </c>
      <c r="C252">
        <v>-8624000</v>
      </c>
      <c r="D252">
        <v>40.25</v>
      </c>
      <c r="E252" s="28">
        <f t="shared" si="16"/>
        <v>-347116000</v>
      </c>
      <c r="F252" s="28">
        <f t="shared" si="17"/>
        <v>-12782193992.5</v>
      </c>
      <c r="G252" s="28">
        <f t="shared" si="18"/>
        <v>18584291806.150002</v>
      </c>
      <c r="H252" s="29">
        <f t="shared" si="19"/>
        <v>-0.68779559241908028</v>
      </c>
    </row>
    <row r="253" spans="1:8" x14ac:dyDescent="0.25">
      <c r="A253" t="s">
        <v>82</v>
      </c>
      <c r="B253" t="s">
        <v>1007</v>
      </c>
      <c r="C253">
        <v>-4950</v>
      </c>
      <c r="D253">
        <v>1783.6</v>
      </c>
      <c r="E253" s="28">
        <f t="shared" si="16"/>
        <v>-8828820</v>
      </c>
      <c r="F253" s="28">
        <f t="shared" si="17"/>
        <v>-12782193992.5</v>
      </c>
      <c r="G253" s="28">
        <f t="shared" si="18"/>
        <v>18584291806.150002</v>
      </c>
      <c r="H253" s="29">
        <f t="shared" si="19"/>
        <v>-0.68779559241908028</v>
      </c>
    </row>
    <row r="254" spans="1:8" x14ac:dyDescent="0.25">
      <c r="A254" t="s">
        <v>82</v>
      </c>
      <c r="B254" t="s">
        <v>1007</v>
      </c>
      <c r="C254">
        <v>-493350</v>
      </c>
      <c r="D254">
        <v>728.15</v>
      </c>
      <c r="E254" s="28">
        <f t="shared" si="16"/>
        <v>-359232802.5</v>
      </c>
      <c r="F254" s="28">
        <f t="shared" si="17"/>
        <v>-12782193992.5</v>
      </c>
      <c r="G254" s="28">
        <f t="shared" si="18"/>
        <v>18584291806.150002</v>
      </c>
      <c r="H254" s="29">
        <f t="shared" si="19"/>
        <v>-0.68779559241908028</v>
      </c>
    </row>
    <row r="255" spans="1:8" x14ac:dyDescent="0.25">
      <c r="A255" t="s">
        <v>82</v>
      </c>
      <c r="B255" t="s">
        <v>1007</v>
      </c>
      <c r="C255">
        <v>-669600</v>
      </c>
      <c r="D255">
        <v>671.95</v>
      </c>
      <c r="E255" s="28">
        <f t="shared" si="16"/>
        <v>-449937720.00000006</v>
      </c>
      <c r="F255" s="28">
        <f t="shared" si="17"/>
        <v>-12782193992.5</v>
      </c>
      <c r="G255" s="28">
        <f t="shared" si="18"/>
        <v>18584291806.150002</v>
      </c>
      <c r="H255" s="29">
        <f t="shared" si="19"/>
        <v>-0.68779559241908028</v>
      </c>
    </row>
    <row r="256" spans="1:8" x14ac:dyDescent="0.25">
      <c r="A256" t="s">
        <v>82</v>
      </c>
      <c r="B256" t="s">
        <v>1007</v>
      </c>
      <c r="C256">
        <v>-2117700</v>
      </c>
      <c r="D256">
        <v>81.95</v>
      </c>
      <c r="E256" s="28">
        <f t="shared" si="16"/>
        <v>-173545515</v>
      </c>
      <c r="F256" s="28">
        <f t="shared" si="17"/>
        <v>-12782193992.5</v>
      </c>
      <c r="G256" s="28">
        <f t="shared" si="18"/>
        <v>18584291806.150002</v>
      </c>
      <c r="H256" s="29">
        <f t="shared" si="19"/>
        <v>-0.68779559241908028</v>
      </c>
    </row>
    <row r="257" spans="1:8" x14ac:dyDescent="0.25">
      <c r="A257" t="s">
        <v>82</v>
      </c>
      <c r="B257" t="s">
        <v>1007</v>
      </c>
      <c r="C257">
        <v>-532800</v>
      </c>
      <c r="D257">
        <v>284.45</v>
      </c>
      <c r="E257" s="28">
        <f t="shared" si="16"/>
        <v>-151554960</v>
      </c>
      <c r="F257" s="28">
        <f t="shared" si="17"/>
        <v>-12782193992.5</v>
      </c>
      <c r="G257" s="28">
        <f t="shared" si="18"/>
        <v>18584291806.150002</v>
      </c>
      <c r="H257" s="29">
        <f t="shared" si="19"/>
        <v>-0.68779559241908028</v>
      </c>
    </row>
    <row r="258" spans="1:8" x14ac:dyDescent="0.25">
      <c r="A258" t="s">
        <v>82</v>
      </c>
      <c r="B258" t="s">
        <v>1007</v>
      </c>
      <c r="C258">
        <v>-85063</v>
      </c>
      <c r="D258">
        <v>1605.35</v>
      </c>
      <c r="E258" s="28">
        <f t="shared" si="16"/>
        <v>-136555887.04999998</v>
      </c>
      <c r="F258" s="28">
        <f t="shared" si="17"/>
        <v>-12782193992.5</v>
      </c>
      <c r="G258" s="28">
        <f t="shared" si="18"/>
        <v>18584291806.150002</v>
      </c>
      <c r="H258" s="29">
        <f t="shared" si="19"/>
        <v>-0.68779559241908028</v>
      </c>
    </row>
    <row r="259" spans="1:8" x14ac:dyDescent="0.25">
      <c r="A259" t="s">
        <v>82</v>
      </c>
      <c r="B259" t="s">
        <v>1007</v>
      </c>
      <c r="C259">
        <v>-489600</v>
      </c>
      <c r="D259">
        <v>236.85</v>
      </c>
      <c r="E259" s="28">
        <f t="shared" ref="E259:E281" si="20">D259*C259</f>
        <v>-115961760</v>
      </c>
      <c r="F259" s="28">
        <f t="shared" si="17"/>
        <v>-12782193992.5</v>
      </c>
      <c r="G259" s="28">
        <f t="shared" si="18"/>
        <v>18584291806.150002</v>
      </c>
      <c r="H259" s="29">
        <f t="shared" si="19"/>
        <v>-0.68779559241908028</v>
      </c>
    </row>
    <row r="260" spans="1:8" x14ac:dyDescent="0.25">
      <c r="A260" t="s">
        <v>82</v>
      </c>
      <c r="B260" t="s">
        <v>1007</v>
      </c>
      <c r="C260">
        <v>-191400</v>
      </c>
      <c r="D260">
        <v>419.3</v>
      </c>
      <c r="E260" s="28">
        <f t="shared" si="20"/>
        <v>-80254020</v>
      </c>
      <c r="F260" s="28">
        <f t="shared" si="17"/>
        <v>-12782193992.5</v>
      </c>
      <c r="G260" s="28">
        <f t="shared" si="18"/>
        <v>18584291806.150002</v>
      </c>
      <c r="H260" s="29">
        <f t="shared" si="19"/>
        <v>-0.68779559241908028</v>
      </c>
    </row>
    <row r="261" spans="1:8" x14ac:dyDescent="0.25">
      <c r="A261" t="s">
        <v>82</v>
      </c>
      <c r="B261" t="s">
        <v>1007</v>
      </c>
      <c r="C261">
        <v>-31500</v>
      </c>
      <c r="D261">
        <v>674.2</v>
      </c>
      <c r="E261" s="28">
        <f t="shared" si="20"/>
        <v>-21237300</v>
      </c>
      <c r="F261" s="28">
        <f t="shared" si="17"/>
        <v>-12782193992.5</v>
      </c>
      <c r="G261" s="28">
        <f t="shared" si="18"/>
        <v>18584291806.150002</v>
      </c>
      <c r="H261" s="29">
        <f t="shared" si="19"/>
        <v>-0.68779559241908028</v>
      </c>
    </row>
    <row r="262" spans="1:8" x14ac:dyDescent="0.25">
      <c r="A262" t="s">
        <v>82</v>
      </c>
      <c r="B262" t="s">
        <v>1007</v>
      </c>
      <c r="C262">
        <v>-135600</v>
      </c>
      <c r="D262">
        <v>2761.75</v>
      </c>
      <c r="E262" s="28">
        <f t="shared" si="20"/>
        <v>-374493300</v>
      </c>
      <c r="F262" s="28">
        <f t="shared" si="17"/>
        <v>-12782193992.5</v>
      </c>
      <c r="G262" s="28">
        <f t="shared" si="18"/>
        <v>18584291806.150002</v>
      </c>
      <c r="H262" s="29">
        <f t="shared" si="19"/>
        <v>-0.68779559241908028</v>
      </c>
    </row>
    <row r="263" spans="1:8" x14ac:dyDescent="0.25">
      <c r="A263" t="s">
        <v>82</v>
      </c>
      <c r="B263" t="s">
        <v>1007</v>
      </c>
      <c r="C263">
        <v>-19200</v>
      </c>
      <c r="D263">
        <v>997.85</v>
      </c>
      <c r="E263" s="28">
        <f t="shared" si="20"/>
        <v>-19158720</v>
      </c>
      <c r="F263" s="28">
        <f t="shared" si="17"/>
        <v>-12782193992.5</v>
      </c>
      <c r="G263" s="28">
        <f t="shared" si="18"/>
        <v>18584291806.150002</v>
      </c>
      <c r="H263" s="29">
        <f t="shared" si="19"/>
        <v>-0.68779559241908028</v>
      </c>
    </row>
    <row r="264" spans="1:8" x14ac:dyDescent="0.25">
      <c r="A264" t="s">
        <v>82</v>
      </c>
      <c r="B264" t="s">
        <v>1007</v>
      </c>
      <c r="C264">
        <v>-600</v>
      </c>
      <c r="D264">
        <v>1666.55</v>
      </c>
      <c r="E264" s="28">
        <f t="shared" si="20"/>
        <v>-999930</v>
      </c>
      <c r="F264" s="28">
        <f t="shared" si="17"/>
        <v>-12782193992.5</v>
      </c>
      <c r="G264" s="28">
        <f t="shared" si="18"/>
        <v>18584291806.150002</v>
      </c>
      <c r="H264" s="29">
        <f t="shared" si="19"/>
        <v>-0.68779559241908028</v>
      </c>
    </row>
    <row r="265" spans="1:8" x14ac:dyDescent="0.25">
      <c r="A265" t="s">
        <v>82</v>
      </c>
      <c r="B265" t="s">
        <v>1007</v>
      </c>
      <c r="C265">
        <v>-908875</v>
      </c>
      <c r="D265">
        <v>704.2</v>
      </c>
      <c r="E265" s="28">
        <f t="shared" si="20"/>
        <v>-640029775</v>
      </c>
      <c r="F265" s="28">
        <f t="shared" si="17"/>
        <v>-12782193992.5</v>
      </c>
      <c r="G265" s="28">
        <f t="shared" si="18"/>
        <v>18584291806.150002</v>
      </c>
      <c r="H265" s="29">
        <f t="shared" si="19"/>
        <v>-0.68779559241908028</v>
      </c>
    </row>
    <row r="266" spans="1:8" x14ac:dyDescent="0.25">
      <c r="A266" t="s">
        <v>82</v>
      </c>
      <c r="B266" t="s">
        <v>1007</v>
      </c>
      <c r="C266">
        <v>-1200000</v>
      </c>
      <c r="D266">
        <v>390.2</v>
      </c>
      <c r="E266" s="28">
        <f t="shared" si="20"/>
        <v>-468240000</v>
      </c>
      <c r="F266" s="28">
        <f t="shared" si="17"/>
        <v>-12782193992.5</v>
      </c>
      <c r="G266" s="28">
        <f t="shared" si="18"/>
        <v>18584291806.150002</v>
      </c>
      <c r="H266" s="29">
        <f t="shared" si="19"/>
        <v>-0.68779559241908028</v>
      </c>
    </row>
    <row r="267" spans="1:8" x14ac:dyDescent="0.25">
      <c r="A267" t="s">
        <v>82</v>
      </c>
      <c r="B267" t="s">
        <v>1007</v>
      </c>
      <c r="C267">
        <v>-10150</v>
      </c>
      <c r="D267">
        <v>1662.05</v>
      </c>
      <c r="E267" s="28">
        <f t="shared" si="20"/>
        <v>-16869807.5</v>
      </c>
      <c r="F267" s="28">
        <f t="shared" si="17"/>
        <v>-12782193992.5</v>
      </c>
      <c r="G267" s="28">
        <f t="shared" si="18"/>
        <v>18584291806.150002</v>
      </c>
      <c r="H267" s="29">
        <f t="shared" si="19"/>
        <v>-0.68779559241908028</v>
      </c>
    </row>
    <row r="268" spans="1:8" x14ac:dyDescent="0.25">
      <c r="A268" t="s">
        <v>82</v>
      </c>
      <c r="B268" t="s">
        <v>1007</v>
      </c>
      <c r="C268">
        <v>-80</v>
      </c>
      <c r="D268">
        <v>79529.399999999994</v>
      </c>
      <c r="E268" s="28">
        <f t="shared" si="20"/>
        <v>-6362352</v>
      </c>
      <c r="F268" s="28">
        <f t="shared" si="17"/>
        <v>-12782193992.5</v>
      </c>
      <c r="G268" s="28">
        <f t="shared" si="18"/>
        <v>18584291806.150002</v>
      </c>
      <c r="H268" s="29">
        <f t="shared" si="19"/>
        <v>-0.68779559241908028</v>
      </c>
    </row>
    <row r="269" spans="1:8" x14ac:dyDescent="0.25">
      <c r="A269" t="s">
        <v>82</v>
      </c>
      <c r="B269" t="s">
        <v>1007</v>
      </c>
      <c r="C269">
        <v>-318750</v>
      </c>
      <c r="D269">
        <v>1293</v>
      </c>
      <c r="E269" s="28">
        <f t="shared" si="20"/>
        <v>-412143750</v>
      </c>
      <c r="F269" s="28">
        <f t="shared" si="17"/>
        <v>-12782193992.5</v>
      </c>
      <c r="G269" s="28">
        <f t="shared" si="18"/>
        <v>18584291806.150002</v>
      </c>
      <c r="H269" s="29">
        <f t="shared" si="19"/>
        <v>-0.68779559241908028</v>
      </c>
    </row>
    <row r="270" spans="1:8" x14ac:dyDescent="0.25">
      <c r="A270" t="s">
        <v>1953</v>
      </c>
      <c r="B270" t="s">
        <v>1007</v>
      </c>
      <c r="C270">
        <v>-249750</v>
      </c>
      <c r="D270">
        <v>159.65</v>
      </c>
      <c r="E270" s="28">
        <f t="shared" si="20"/>
        <v>-39872587.5</v>
      </c>
      <c r="F270" s="28">
        <f t="shared" si="17"/>
        <v>-291592770</v>
      </c>
      <c r="G270" s="28">
        <f t="shared" si="18"/>
        <v>5552412993.9200001</v>
      </c>
      <c r="H270" s="29">
        <f t="shared" si="19"/>
        <v>-5.2516405087175567E-2</v>
      </c>
    </row>
    <row r="271" spans="1:8" x14ac:dyDescent="0.25">
      <c r="A271" t="s">
        <v>1953</v>
      </c>
      <c r="B271" t="s">
        <v>1007</v>
      </c>
      <c r="C271">
        <v>-4200</v>
      </c>
      <c r="D271">
        <v>1662.05</v>
      </c>
      <c r="E271" s="28">
        <f t="shared" si="20"/>
        <v>-6980610</v>
      </c>
      <c r="F271" s="28">
        <f t="shared" si="17"/>
        <v>-291592770</v>
      </c>
      <c r="G271" s="28">
        <f t="shared" si="18"/>
        <v>5552412993.9200001</v>
      </c>
      <c r="H271" s="29">
        <f t="shared" si="19"/>
        <v>-5.2516405087175567E-2</v>
      </c>
    </row>
    <row r="272" spans="1:8" x14ac:dyDescent="0.25">
      <c r="A272" t="s">
        <v>1953</v>
      </c>
      <c r="B272" t="s">
        <v>1007</v>
      </c>
      <c r="C272">
        <v>-30000</v>
      </c>
      <c r="D272">
        <v>739.95</v>
      </c>
      <c r="E272" s="28">
        <f t="shared" si="20"/>
        <v>-22198500</v>
      </c>
      <c r="F272" s="28">
        <f t="shared" si="17"/>
        <v>-291592770</v>
      </c>
      <c r="G272" s="28">
        <f t="shared" si="18"/>
        <v>5552412993.9200001</v>
      </c>
      <c r="H272" s="29">
        <f t="shared" si="19"/>
        <v>-5.2516405087175567E-2</v>
      </c>
    </row>
    <row r="273" spans="1:17" x14ac:dyDescent="0.25">
      <c r="A273" t="s">
        <v>1953</v>
      </c>
      <c r="B273" t="s">
        <v>1007</v>
      </c>
      <c r="C273">
        <v>-110000</v>
      </c>
      <c r="D273">
        <v>84.8</v>
      </c>
      <c r="E273" s="28">
        <f t="shared" si="20"/>
        <v>-9328000</v>
      </c>
      <c r="F273" s="28">
        <f t="shared" si="17"/>
        <v>-291592770</v>
      </c>
      <c r="G273" s="28">
        <f t="shared" si="18"/>
        <v>5552412993.9200001</v>
      </c>
      <c r="H273" s="29">
        <f t="shared" si="19"/>
        <v>-5.2516405087175567E-2</v>
      </c>
    </row>
    <row r="274" spans="1:17" x14ac:dyDescent="0.25">
      <c r="A274" t="s">
        <v>1953</v>
      </c>
      <c r="B274" t="s">
        <v>1007</v>
      </c>
      <c r="C274">
        <v>-1017900</v>
      </c>
      <c r="D274">
        <v>81.95</v>
      </c>
      <c r="E274" s="28">
        <f t="shared" si="20"/>
        <v>-83416905</v>
      </c>
      <c r="F274" s="28">
        <f t="shared" si="17"/>
        <v>-291592770</v>
      </c>
      <c r="G274" s="28">
        <f t="shared" si="18"/>
        <v>5552412993.9200001</v>
      </c>
      <c r="H274" s="29">
        <f t="shared" si="19"/>
        <v>-5.2516405087175567E-2</v>
      </c>
    </row>
    <row r="275" spans="1:17" x14ac:dyDescent="0.25">
      <c r="A275" t="s">
        <v>1953</v>
      </c>
      <c r="B275" t="s">
        <v>1007</v>
      </c>
      <c r="C275">
        <v>-266000</v>
      </c>
      <c r="D275">
        <v>114.25</v>
      </c>
      <c r="E275" s="28">
        <f t="shared" si="20"/>
        <v>-30390500</v>
      </c>
      <c r="F275" s="28">
        <f t="shared" si="17"/>
        <v>-291592770</v>
      </c>
      <c r="G275" s="28">
        <f t="shared" si="18"/>
        <v>5552412993.9200001</v>
      </c>
      <c r="H275" s="29">
        <f t="shared" si="19"/>
        <v>-5.2516405087175567E-2</v>
      </c>
    </row>
    <row r="276" spans="1:17" x14ac:dyDescent="0.25">
      <c r="A276" t="s">
        <v>1953</v>
      </c>
      <c r="B276" t="s">
        <v>1007</v>
      </c>
      <c r="C276">
        <v>-33750</v>
      </c>
      <c r="D276">
        <v>671.95</v>
      </c>
      <c r="E276" s="28">
        <f t="shared" si="20"/>
        <v>-22678312.5</v>
      </c>
      <c r="F276" s="28">
        <f t="shared" si="17"/>
        <v>-291592770</v>
      </c>
      <c r="G276" s="28">
        <f t="shared" si="18"/>
        <v>5552412993.9200001</v>
      </c>
      <c r="H276" s="29">
        <f t="shared" si="19"/>
        <v>-5.2516405087175567E-2</v>
      </c>
    </row>
    <row r="277" spans="1:17" x14ac:dyDescent="0.25">
      <c r="A277" t="s">
        <v>1953</v>
      </c>
      <c r="B277" t="s">
        <v>1007</v>
      </c>
      <c r="C277">
        <v>-400000</v>
      </c>
      <c r="D277">
        <v>40.25</v>
      </c>
      <c r="E277" s="28">
        <f t="shared" si="20"/>
        <v>-16100000</v>
      </c>
      <c r="F277" s="28">
        <f t="shared" si="17"/>
        <v>-291592770</v>
      </c>
      <c r="G277" s="28">
        <f t="shared" si="18"/>
        <v>5552412993.9200001</v>
      </c>
      <c r="H277" s="29">
        <f t="shared" si="19"/>
        <v>-5.2516405087175567E-2</v>
      </c>
    </row>
    <row r="278" spans="1:17" x14ac:dyDescent="0.25">
      <c r="A278" t="s">
        <v>1953</v>
      </c>
      <c r="B278" t="s">
        <v>1007</v>
      </c>
      <c r="C278">
        <v>-1800</v>
      </c>
      <c r="D278">
        <v>433.15</v>
      </c>
      <c r="E278" s="28">
        <f t="shared" si="20"/>
        <v>-779670</v>
      </c>
      <c r="F278" s="28">
        <f t="shared" si="17"/>
        <v>-291592770</v>
      </c>
      <c r="G278" s="28">
        <f t="shared" si="18"/>
        <v>5552412993.9200001</v>
      </c>
      <c r="H278" s="29">
        <f t="shared" si="19"/>
        <v>-5.2516405087175567E-2</v>
      </c>
    </row>
    <row r="279" spans="1:17" x14ac:dyDescent="0.25">
      <c r="A279" t="s">
        <v>1953</v>
      </c>
      <c r="B279" t="s">
        <v>1007</v>
      </c>
      <c r="C279">
        <v>-15000</v>
      </c>
      <c r="D279">
        <v>390.2</v>
      </c>
      <c r="E279" s="28">
        <f t="shared" si="20"/>
        <v>-5853000</v>
      </c>
      <c r="F279" s="28">
        <f t="shared" si="17"/>
        <v>-291592770</v>
      </c>
      <c r="G279" s="28">
        <f t="shared" si="18"/>
        <v>5552412993.9200001</v>
      </c>
      <c r="H279" s="29">
        <f t="shared" si="19"/>
        <v>-5.2516405087175567E-2</v>
      </c>
    </row>
    <row r="280" spans="1:17" x14ac:dyDescent="0.25">
      <c r="A280" t="s">
        <v>1953</v>
      </c>
      <c r="B280" t="s">
        <v>1007</v>
      </c>
      <c r="C280">
        <v>-31900</v>
      </c>
      <c r="D280">
        <v>1600.15</v>
      </c>
      <c r="E280" s="28">
        <f t="shared" si="20"/>
        <v>-51044785</v>
      </c>
      <c r="F280" s="28">
        <f t="shared" si="17"/>
        <v>-291592770</v>
      </c>
      <c r="G280" s="28">
        <f t="shared" si="18"/>
        <v>5552412993.9200001</v>
      </c>
      <c r="H280" s="29">
        <f t="shared" si="19"/>
        <v>-5.2516405087175567E-2</v>
      </c>
    </row>
    <row r="281" spans="1:17" x14ac:dyDescent="0.25">
      <c r="A281" t="s">
        <v>1953</v>
      </c>
      <c r="B281" t="s">
        <v>1007</v>
      </c>
      <c r="C281">
        <v>-2000</v>
      </c>
      <c r="D281">
        <v>1474.95</v>
      </c>
      <c r="E281" s="28">
        <f t="shared" si="20"/>
        <v>-2949900</v>
      </c>
      <c r="F281" s="28">
        <f t="shared" ref="F281:F282" si="21">SUMIFS(E:E,A:A,A281)</f>
        <v>-291592770</v>
      </c>
      <c r="G281" s="28">
        <f t="shared" ref="G281:G282" si="22">VLOOKUP(A281,M:N,2,0)</f>
        <v>5552412993.9200001</v>
      </c>
      <c r="H281" s="29">
        <f t="shared" ref="H281:H282" si="23">F281/G281</f>
        <v>-5.2516405087175567E-2</v>
      </c>
      <c r="Q281" s="28"/>
    </row>
    <row r="282" spans="1:17" x14ac:dyDescent="0.25">
      <c r="A282" t="s">
        <v>1954</v>
      </c>
      <c r="B282" t="s">
        <v>2926</v>
      </c>
      <c r="E282" s="28">
        <v>28763250</v>
      </c>
      <c r="F282" s="28">
        <f t="shared" si="21"/>
        <v>13228036.810000001</v>
      </c>
      <c r="G282" s="28">
        <f t="shared" si="22"/>
        <v>24134777024.080002</v>
      </c>
      <c r="H282" s="29">
        <f t="shared" si="23"/>
        <v>5.4809028468761018E-4</v>
      </c>
      <c r="Q282" s="28"/>
    </row>
    <row r="283" spans="1:17" x14ac:dyDescent="0.25">
      <c r="A283" t="s">
        <v>1954</v>
      </c>
      <c r="B283" t="s">
        <v>2926</v>
      </c>
      <c r="E283" s="28">
        <v>-15535213.189999999</v>
      </c>
      <c r="F283" s="28">
        <f t="shared" ref="F283" si="24">SUMIFS(E:E,A:A,A283)</f>
        <v>13228036.810000001</v>
      </c>
      <c r="G283" s="28">
        <f t="shared" ref="G283" si="25">VLOOKUP(A283,M:N,2,0)</f>
        <v>24134777024.080002</v>
      </c>
      <c r="H283" s="29">
        <f t="shared" ref="H283" si="26">F283/G283</f>
        <v>5.4809028468761018E-4</v>
      </c>
    </row>
  </sheetData>
  <autoFilter ref="A1:N282" xr:uid="{00000000-0009-0000-0000-000003000000}"/>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filterMode="1"/>
  <dimension ref="A1:AK346"/>
  <sheetViews>
    <sheetView topLeftCell="C216" workbookViewId="0">
      <selection activeCell="E244" sqref="E244"/>
    </sheetView>
  </sheetViews>
  <sheetFormatPr defaultRowHeight="12.5" x14ac:dyDescent="0.25"/>
  <cols>
    <col min="1" max="1" width="18.08984375" style="1" bestFit="1" customWidth="1"/>
    <col min="2" max="2" width="9.90625" bestFit="1" customWidth="1"/>
    <col min="3" max="3" width="75.90625" bestFit="1" customWidth="1"/>
    <col min="4" max="4" width="11" bestFit="1" customWidth="1"/>
    <col min="5" max="5" width="11.08984375" bestFit="1" customWidth="1"/>
    <col min="6" max="6" width="10.90625" bestFit="1" customWidth="1"/>
    <col min="7" max="7" width="10.36328125" style="3" bestFit="1" customWidth="1"/>
    <col min="8" max="8" width="8.08984375" customWidth="1"/>
    <col min="9" max="9" width="22.90625" customWidth="1"/>
    <col min="10" max="10" width="10.08984375" bestFit="1" customWidth="1"/>
    <col min="14" max="20" width="0" hidden="1" customWidth="1"/>
    <col min="21" max="21" width="7" hidden="1" customWidth="1"/>
    <col min="22" max="22" width="81" hidden="1" customWidth="1"/>
    <col min="23" max="23" width="15" hidden="1" customWidth="1"/>
    <col min="24" max="24" width="14.90625" bestFit="1" customWidth="1"/>
    <col min="25" max="25" width="10" bestFit="1" customWidth="1"/>
  </cols>
  <sheetData>
    <row r="1" spans="1:25" ht="14" x14ac:dyDescent="0.25">
      <c r="A1" s="2"/>
      <c r="B1" s="27" t="s">
        <v>978</v>
      </c>
      <c r="C1" t="s">
        <v>715</v>
      </c>
      <c r="D1" t="s">
        <v>238</v>
      </c>
      <c r="E1" t="s">
        <v>989</v>
      </c>
      <c r="G1"/>
      <c r="N1" s="2" t="s">
        <v>1013</v>
      </c>
      <c r="O1" s="2"/>
      <c r="P1" s="2"/>
      <c r="Q1" s="2"/>
      <c r="R1" s="2"/>
      <c r="S1" s="2"/>
      <c r="T1" s="2"/>
      <c r="U1" s="2"/>
      <c r="V1" s="2"/>
      <c r="W1" s="2"/>
    </row>
    <row r="2" spans="1:25" hidden="1" x14ac:dyDescent="0.25">
      <c r="A2" s="2" t="str">
        <f>VLOOKUP(B2,Master!E:J,6,0)</f>
        <v>YD26RegularD</v>
      </c>
      <c r="B2">
        <v>100077</v>
      </c>
      <c r="C2" t="s">
        <v>1798</v>
      </c>
      <c r="D2" s="4">
        <v>44469</v>
      </c>
      <c r="E2">
        <v>11.5307</v>
      </c>
      <c r="F2">
        <v>11.5307</v>
      </c>
      <c r="G2"/>
      <c r="H2" t="str">
        <f>+VLOOKUP(B2,Master!E:I,2,0)</f>
        <v>YD26</v>
      </c>
      <c r="I2" t="str">
        <f>+VLOOKUP(B2,Master!E:I,5,0)</f>
        <v>Regular</v>
      </c>
      <c r="J2" t="str">
        <f>+VLOOKUP(B2,Master!E:I,4,0)</f>
        <v>D</v>
      </c>
      <c r="K2" t="e">
        <f>+VLOOKUP(J2,Notes!$A$33:$CL$42,MATCH(H2&amp;I2,Notes!$2:$2,0),0)</f>
        <v>#N/A</v>
      </c>
      <c r="L2" s="4" t="e">
        <f>+K2=E2</f>
        <v>#N/A</v>
      </c>
      <c r="N2" s="2" t="s">
        <v>1015</v>
      </c>
      <c r="O2" s="2" t="str">
        <f>VLOOKUP(B2,Master!$E:$I,2,0)</f>
        <v>YD26</v>
      </c>
      <c r="P2" s="2" t="str">
        <f>VLOOKUP($B2,Master!$E:$I,5,0)</f>
        <v>Regular</v>
      </c>
      <c r="Q2" s="2" t="str">
        <f>VLOOKUP($B2,Master!$E:$I,4,0)</f>
        <v>D</v>
      </c>
      <c r="R2" s="2" t="e">
        <f>VLOOKUP(Q2,Notes!$A$33:$CF$42,MATCH('AMFI NAV'!O2&amp;P2,Notes!$2:$2,0),0)</f>
        <v>#N/A</v>
      </c>
      <c r="S2" s="2">
        <f t="shared" ref="S2:S65" si="0">VLOOKUP(B2,$U$2:$Y$346,5,0)</f>
        <v>11.638400000000001</v>
      </c>
      <c r="T2" s="2" t="e">
        <f>R2=S2</f>
        <v>#N/A</v>
      </c>
      <c r="U2" s="2">
        <v>140834</v>
      </c>
      <c r="V2" s="2" t="s">
        <v>356</v>
      </c>
      <c r="W2" s="2" t="s">
        <v>1276</v>
      </c>
      <c r="Y2">
        <v>12.341200000000001</v>
      </c>
    </row>
    <row r="3" spans="1:25" hidden="1" x14ac:dyDescent="0.25">
      <c r="A3" s="2" t="str">
        <f>VLOOKUP(B3,Master!E:J,6,0)</f>
        <v>YD26RegularG</v>
      </c>
      <c r="B3">
        <v>100078</v>
      </c>
      <c r="C3" t="s">
        <v>776</v>
      </c>
      <c r="D3" s="4">
        <v>44469</v>
      </c>
      <c r="E3">
        <v>65.305800000000005</v>
      </c>
      <c r="F3">
        <v>65.305800000000005</v>
      </c>
      <c r="G3"/>
      <c r="H3" t="str">
        <f>+VLOOKUP(B3,Master!E:I,2,0)</f>
        <v>YD26</v>
      </c>
      <c r="I3" t="str">
        <f>+VLOOKUP(B3,Master!E:I,5,0)</f>
        <v>Regular</v>
      </c>
      <c r="J3" t="str">
        <f>+VLOOKUP(B3,Master!E:I,4,0)</f>
        <v>G</v>
      </c>
      <c r="K3" t="e">
        <f>+VLOOKUP(J3,Notes!$A$33:$CL$42,MATCH(H3&amp;I3,Notes!$2:$2,0),0)</f>
        <v>#N/A</v>
      </c>
      <c r="L3" s="4" t="e">
        <f t="shared" ref="L3:L66" si="1">+K3=E3</f>
        <v>#N/A</v>
      </c>
      <c r="N3" s="2" t="s">
        <v>1016</v>
      </c>
      <c r="O3" s="2" t="str">
        <f>VLOOKUP(B3,Master!$E:$I,2,0)</f>
        <v>YD26</v>
      </c>
      <c r="P3" s="2" t="str">
        <f>VLOOKUP($B3,Master!$E:$I,5,0)</f>
        <v>Regular</v>
      </c>
      <c r="Q3" s="2" t="str">
        <f>VLOOKUP($B3,Master!$E:$I,4,0)</f>
        <v>G</v>
      </c>
      <c r="R3" s="2" t="e">
        <f>VLOOKUP(Q3,Notes!$A$33:$CF$42,MATCH('AMFI NAV'!O3&amp;P3,Notes!$2:$2,0),0)</f>
        <v>#N/A</v>
      </c>
      <c r="S3" s="2">
        <f t="shared" si="0"/>
        <v>61.966200000000001</v>
      </c>
      <c r="T3" s="2" t="e">
        <f t="shared" ref="T3:T66" si="2">R3=S3</f>
        <v>#N/A</v>
      </c>
      <c r="U3" s="2">
        <v>140833</v>
      </c>
      <c r="V3" s="2" t="s">
        <v>357</v>
      </c>
      <c r="W3" s="2" t="s">
        <v>1277</v>
      </c>
      <c r="Y3">
        <v>12.4412</v>
      </c>
    </row>
    <row r="4" spans="1:25" hidden="1" x14ac:dyDescent="0.25">
      <c r="A4" s="2" t="str">
        <f>VLOOKUP(B4,Master!E:J,6,0)</f>
        <v>YD26RegularMD</v>
      </c>
      <c r="B4">
        <v>100079</v>
      </c>
      <c r="C4" t="s">
        <v>1799</v>
      </c>
      <c r="D4" s="4">
        <v>44469</v>
      </c>
      <c r="E4">
        <v>11.027799999999999</v>
      </c>
      <c r="F4">
        <v>11.027799999999999</v>
      </c>
      <c r="G4"/>
      <c r="H4" t="str">
        <f>+VLOOKUP(B4,Master!E:I,2,0)</f>
        <v>YD26</v>
      </c>
      <c r="I4" t="str">
        <f>+VLOOKUP(B4,Master!E:I,5,0)</f>
        <v>Regular</v>
      </c>
      <c r="J4" t="str">
        <f>+VLOOKUP(B4,Master!E:I,4,0)</f>
        <v>MD</v>
      </c>
      <c r="K4" t="e">
        <f>+VLOOKUP(J4,Notes!$A$33:$CL$42,MATCH(H4&amp;I4,Notes!$2:$2,0),0)</f>
        <v>#N/A</v>
      </c>
      <c r="L4" s="4" t="e">
        <f t="shared" si="1"/>
        <v>#N/A</v>
      </c>
      <c r="N4" s="2" t="s">
        <v>1017</v>
      </c>
      <c r="O4" s="2" t="str">
        <f>VLOOKUP(B4,Master!$E:$I,2,0)</f>
        <v>YD26</v>
      </c>
      <c r="P4" s="2" t="str">
        <f>VLOOKUP($B4,Master!$E:$I,5,0)</f>
        <v>Regular</v>
      </c>
      <c r="Q4" s="2" t="str">
        <f>VLOOKUP($B4,Master!$E:$I,4,0)</f>
        <v>MD</v>
      </c>
      <c r="R4" s="2" t="e">
        <f>VLOOKUP(Q4,Notes!$A$33:$CF$42,MATCH('AMFI NAV'!O4&amp;P4,Notes!$2:$2,0),0)</f>
        <v>#N/A</v>
      </c>
      <c r="S4" s="2">
        <f t="shared" si="0"/>
        <v>11.049099999999999</v>
      </c>
      <c r="T4" s="2" t="e">
        <f t="shared" si="2"/>
        <v>#N/A</v>
      </c>
      <c r="U4" s="2">
        <v>140832</v>
      </c>
      <c r="V4" s="2" t="s">
        <v>870</v>
      </c>
      <c r="W4" s="2" t="s">
        <v>1278</v>
      </c>
      <c r="Y4">
        <v>12.302300000000001</v>
      </c>
    </row>
    <row r="5" spans="1:25" hidden="1" x14ac:dyDescent="0.25">
      <c r="A5" s="2" t="str">
        <f>VLOOKUP(B5,Master!E:J,6,0)</f>
        <v>YD01RegularD</v>
      </c>
      <c r="B5">
        <v>100080</v>
      </c>
      <c r="C5" t="s">
        <v>1829</v>
      </c>
      <c r="D5" s="4">
        <v>44469</v>
      </c>
      <c r="E5">
        <v>59.442999999999998</v>
      </c>
      <c r="F5">
        <v>59.442999999999998</v>
      </c>
      <c r="G5"/>
      <c r="H5" t="str">
        <f>+VLOOKUP(B5,Master!E:I,2,0)</f>
        <v>YD01</v>
      </c>
      <c r="I5" t="str">
        <f>+VLOOKUP(B5,Master!E:I,5,0)</f>
        <v>Regular</v>
      </c>
      <c r="J5" t="str">
        <f>+VLOOKUP(B5,Master!E:I,4,0)</f>
        <v>D</v>
      </c>
      <c r="K5" t="e">
        <f>+VLOOKUP(J5,Notes!$A$33:$CL$42,MATCH(H5&amp;I5,Notes!$2:$2,0),0)</f>
        <v>#N/A</v>
      </c>
      <c r="L5" s="4" t="e">
        <f t="shared" si="1"/>
        <v>#N/A</v>
      </c>
      <c r="N5" s="2" t="s">
        <v>1018</v>
      </c>
      <c r="O5" s="2" t="str">
        <f>VLOOKUP(B5,Master!$E:$I,2,0)</f>
        <v>YD01</v>
      </c>
      <c r="P5" s="2" t="str">
        <f>VLOOKUP($B5,Master!$E:$I,5,0)</f>
        <v>Regular</v>
      </c>
      <c r="Q5" s="2" t="str">
        <f>VLOOKUP($B5,Master!$E:$I,4,0)</f>
        <v>D</v>
      </c>
      <c r="R5" s="2" t="e">
        <f>VLOOKUP(Q5,Notes!$A$33:$CF$42,MATCH('AMFI NAV'!O5&amp;P5,Notes!$2:$2,0),0)</f>
        <v>#N/A</v>
      </c>
      <c r="S5" s="2">
        <f t="shared" si="0"/>
        <v>39.701999999999998</v>
      </c>
      <c r="T5" s="2" t="e">
        <f t="shared" si="2"/>
        <v>#N/A</v>
      </c>
      <c r="U5" s="2">
        <v>140829</v>
      </c>
      <c r="V5" s="2" t="s">
        <v>871</v>
      </c>
      <c r="W5" s="2" t="s">
        <v>1279</v>
      </c>
      <c r="Y5">
        <v>12.302300000000001</v>
      </c>
    </row>
    <row r="6" spans="1:25" hidden="1" x14ac:dyDescent="0.25">
      <c r="A6" s="2" t="str">
        <f>VLOOKUP(B6,Master!E:J,6,0)</f>
        <v>YD14RegularG</v>
      </c>
      <c r="B6">
        <v>100081</v>
      </c>
      <c r="C6" t="s">
        <v>823</v>
      </c>
      <c r="D6" s="4">
        <v>44469</v>
      </c>
      <c r="E6">
        <v>237.58799999999999</v>
      </c>
      <c r="F6">
        <v>237.58799999999999</v>
      </c>
      <c r="G6"/>
      <c r="H6" t="str">
        <f>+VLOOKUP(B6,Master!E:I,2,0)</f>
        <v>YD14</v>
      </c>
      <c r="I6" t="str">
        <f>+VLOOKUP(B6,Master!E:I,5,0)</f>
        <v>Regular</v>
      </c>
      <c r="J6" t="str">
        <f>+VLOOKUP(B6,Master!E:I,4,0)</f>
        <v>G</v>
      </c>
      <c r="K6" t="e">
        <f>+VLOOKUP(J6,Notes!$A$33:$CL$42,MATCH(H6&amp;I6,Notes!$2:$2,0),0)</f>
        <v>#N/A</v>
      </c>
      <c r="L6" s="4" t="e">
        <f t="shared" si="1"/>
        <v>#N/A</v>
      </c>
      <c r="N6" s="2" t="s">
        <v>1019</v>
      </c>
      <c r="O6" s="2" t="str">
        <f>VLOOKUP(B6,Master!$E:$I,2,0)</f>
        <v>YD14</v>
      </c>
      <c r="P6" s="2" t="str">
        <f>VLOOKUP($B6,Master!$E:$I,5,0)</f>
        <v>Regular</v>
      </c>
      <c r="Q6" s="2" t="str">
        <f>VLOOKUP($B6,Master!$E:$I,4,0)</f>
        <v>G</v>
      </c>
      <c r="R6" s="2" t="e">
        <f>VLOOKUP(Q6,Notes!$A$33:$CF$42,MATCH('AMFI NAV'!O6&amp;P6,Notes!$2:$2,0),0)</f>
        <v>#N/A</v>
      </c>
      <c r="S6" s="2">
        <f t="shared" si="0"/>
        <v>160.577</v>
      </c>
      <c r="T6" s="2" t="e">
        <f t="shared" si="2"/>
        <v>#N/A</v>
      </c>
      <c r="U6" s="2">
        <v>140831</v>
      </c>
      <c r="V6" s="2" t="s">
        <v>872</v>
      </c>
      <c r="W6" s="2" t="s">
        <v>1280</v>
      </c>
      <c r="Y6">
        <v>12.4023</v>
      </c>
    </row>
    <row r="7" spans="1:25" hidden="1" x14ac:dyDescent="0.25">
      <c r="A7" s="2" t="str">
        <f>VLOOKUP(B7,Master!E:J,6,0)</f>
        <v>YD14RegularD</v>
      </c>
      <c r="B7">
        <v>100082</v>
      </c>
      <c r="C7" t="s">
        <v>1853</v>
      </c>
      <c r="D7" s="4">
        <v>44469</v>
      </c>
      <c r="E7">
        <v>27.952999999999999</v>
      </c>
      <c r="F7">
        <v>27.952999999999999</v>
      </c>
      <c r="G7"/>
      <c r="H7" t="str">
        <f>+VLOOKUP(B7,Master!E:I,2,0)</f>
        <v>YD14</v>
      </c>
      <c r="I7" t="str">
        <f>+VLOOKUP(B7,Master!E:I,5,0)</f>
        <v>Regular</v>
      </c>
      <c r="J7" t="str">
        <f>+VLOOKUP(B7,Master!E:I,4,0)</f>
        <v>D</v>
      </c>
      <c r="K7" t="e">
        <f>+VLOOKUP(J7,Notes!$A$33:$CL$42,MATCH(H7&amp;I7,Notes!$2:$2,0),0)</f>
        <v>#N/A</v>
      </c>
      <c r="L7" s="4" t="e">
        <f t="shared" si="1"/>
        <v>#N/A</v>
      </c>
      <c r="N7" s="2" t="s">
        <v>1020</v>
      </c>
      <c r="O7" s="2" t="str">
        <f>VLOOKUP(B7,Master!$E:$I,2,0)</f>
        <v>YD14</v>
      </c>
      <c r="P7" s="2" t="str">
        <f>VLOOKUP($B7,Master!$E:$I,5,0)</f>
        <v>Regular</v>
      </c>
      <c r="Q7" s="2" t="str">
        <f>VLOOKUP($B7,Master!$E:$I,4,0)</f>
        <v>D</v>
      </c>
      <c r="R7" s="2" t="e">
        <f>VLOOKUP(Q7,Notes!$A$33:$CF$42,MATCH('AMFI NAV'!O7&amp;P7,Notes!$2:$2,0),0)</f>
        <v>#N/A</v>
      </c>
      <c r="S7" s="2">
        <f t="shared" si="0"/>
        <v>20.309999999999999</v>
      </c>
      <c r="T7" s="2" t="e">
        <f t="shared" si="2"/>
        <v>#N/A</v>
      </c>
      <c r="U7" s="2">
        <v>141022</v>
      </c>
      <c r="V7" s="2" t="s">
        <v>361</v>
      </c>
      <c r="W7" s="2" t="s">
        <v>1281</v>
      </c>
      <c r="Y7">
        <v>12.3474</v>
      </c>
    </row>
    <row r="8" spans="1:25" hidden="1" x14ac:dyDescent="0.25">
      <c r="A8" s="2" t="str">
        <f>VLOOKUP(B8,Master!E:J,6,0)</f>
        <v>YD15RegularG</v>
      </c>
      <c r="B8">
        <v>100084</v>
      </c>
      <c r="C8" t="s">
        <v>766</v>
      </c>
      <c r="D8" s="4">
        <v>44469</v>
      </c>
      <c r="E8">
        <v>75.934299999999993</v>
      </c>
      <c r="F8">
        <v>75.934299999999993</v>
      </c>
      <c r="G8"/>
      <c r="H8" t="str">
        <f>+VLOOKUP(B8,Master!E:I,2,0)</f>
        <v>YD15</v>
      </c>
      <c r="I8" t="str">
        <f>+VLOOKUP(B8,Master!E:I,5,0)</f>
        <v>Regular</v>
      </c>
      <c r="J8" t="str">
        <f>+VLOOKUP(B8,Master!E:I,4,0)</f>
        <v>G</v>
      </c>
      <c r="K8" t="e">
        <f>+VLOOKUP(J8,Notes!$A$33:$CL$42,MATCH(H8&amp;I8,Notes!$2:$2,0),0)</f>
        <v>#N/A</v>
      </c>
      <c r="L8" s="4" t="e">
        <f t="shared" si="1"/>
        <v>#N/A</v>
      </c>
      <c r="N8" s="2" t="s">
        <v>1021</v>
      </c>
      <c r="O8" s="2" t="str">
        <f>VLOOKUP(B8,Master!$E:$I,2,0)</f>
        <v>YD15</v>
      </c>
      <c r="P8" s="2" t="str">
        <f>VLOOKUP($B8,Master!$E:$I,5,0)</f>
        <v>Regular</v>
      </c>
      <c r="Q8" s="2" t="str">
        <f>VLOOKUP($B8,Master!$E:$I,4,0)</f>
        <v>G</v>
      </c>
      <c r="R8" s="2" t="e">
        <f>VLOOKUP(Q8,Notes!$A$33:$CF$42,MATCH('AMFI NAV'!O8&amp;P8,Notes!$2:$2,0),0)</f>
        <v>#N/A</v>
      </c>
      <c r="S8" s="2">
        <f t="shared" si="0"/>
        <v>71.985299999999995</v>
      </c>
      <c r="T8" s="2" t="e">
        <f t="shared" si="2"/>
        <v>#N/A</v>
      </c>
      <c r="U8" s="2">
        <v>141021</v>
      </c>
      <c r="V8" s="2" t="s">
        <v>362</v>
      </c>
      <c r="W8" s="2" t="s">
        <v>1282</v>
      </c>
      <c r="Y8">
        <v>12.4474</v>
      </c>
    </row>
    <row r="9" spans="1:25" hidden="1" x14ac:dyDescent="0.25">
      <c r="A9" s="2" t="str">
        <f>VLOOKUP(B9,Master!E:J,6,0)</f>
        <v>YD15RegularD</v>
      </c>
      <c r="B9">
        <v>100085</v>
      </c>
      <c r="C9" t="s">
        <v>1776</v>
      </c>
      <c r="D9" s="4">
        <v>44469</v>
      </c>
      <c r="E9">
        <v>12.2233</v>
      </c>
      <c r="F9">
        <v>12.2233</v>
      </c>
      <c r="G9"/>
      <c r="H9" t="str">
        <f>+VLOOKUP(B9,Master!E:I,2,0)</f>
        <v>YD15</v>
      </c>
      <c r="I9" t="str">
        <f>+VLOOKUP(B9,Master!E:I,5,0)</f>
        <v>Regular</v>
      </c>
      <c r="J9" t="str">
        <f>+VLOOKUP(B9,Master!E:I,4,0)</f>
        <v>D</v>
      </c>
      <c r="K9" t="e">
        <f>+VLOOKUP(J9,Notes!$A$33:$CL$42,MATCH(H9&amp;I9,Notes!$2:$2,0),0)</f>
        <v>#N/A</v>
      </c>
      <c r="L9" s="4" t="e">
        <f t="shared" si="1"/>
        <v>#N/A</v>
      </c>
      <c r="N9" s="2" t="s">
        <v>1022</v>
      </c>
      <c r="O9" s="2" t="str">
        <f>VLOOKUP(B9,Master!$E:$I,2,0)</f>
        <v>YD15</v>
      </c>
      <c r="P9" s="2" t="str">
        <f>VLOOKUP($B9,Master!$E:$I,5,0)</f>
        <v>Regular</v>
      </c>
      <c r="Q9" s="2" t="str">
        <f>VLOOKUP($B9,Master!$E:$I,4,0)</f>
        <v>D</v>
      </c>
      <c r="R9" s="2" t="e">
        <f>VLOOKUP(Q9,Notes!$A$33:$CF$42,MATCH('AMFI NAV'!O9&amp;P9,Notes!$2:$2,0),0)</f>
        <v>#N/A</v>
      </c>
      <c r="S9" s="2">
        <f t="shared" si="0"/>
        <v>12.1844</v>
      </c>
      <c r="T9" s="2" t="e">
        <f t="shared" si="2"/>
        <v>#N/A</v>
      </c>
      <c r="U9" s="2">
        <v>141020</v>
      </c>
      <c r="V9" s="2" t="s">
        <v>873</v>
      </c>
      <c r="W9" s="2" t="s">
        <v>1283</v>
      </c>
      <c r="Y9">
        <v>12.2515</v>
      </c>
    </row>
    <row r="10" spans="1:25" hidden="1" x14ac:dyDescent="0.25">
      <c r="A10" s="2" t="str">
        <f>VLOOKUP(B10,Master!E:J,6,0)</f>
        <v>YD15RegularMD</v>
      </c>
      <c r="B10">
        <v>100086</v>
      </c>
      <c r="C10" t="s">
        <v>1777</v>
      </c>
      <c r="D10" s="4">
        <v>44469</v>
      </c>
      <c r="E10">
        <v>10.711600000000001</v>
      </c>
      <c r="F10">
        <v>10.711600000000001</v>
      </c>
      <c r="G10"/>
      <c r="H10" t="str">
        <f>+VLOOKUP(B10,Master!E:I,2,0)</f>
        <v>YD15</v>
      </c>
      <c r="I10" t="str">
        <f>+VLOOKUP(B10,Master!E:I,5,0)</f>
        <v>Regular</v>
      </c>
      <c r="J10" t="str">
        <f>+VLOOKUP(B10,Master!E:I,4,0)</f>
        <v>MD</v>
      </c>
      <c r="K10" t="e">
        <f>+VLOOKUP(J10,Notes!$A$33:$CL$42,MATCH(H10&amp;I10,Notes!$2:$2,0),0)</f>
        <v>#N/A</v>
      </c>
      <c r="L10" s="4" t="e">
        <f t="shared" si="1"/>
        <v>#N/A</v>
      </c>
      <c r="N10" s="2" t="s">
        <v>1023</v>
      </c>
      <c r="O10" s="2" t="str">
        <f>VLOOKUP(B10,Master!$E:$I,2,0)</f>
        <v>YD15</v>
      </c>
      <c r="P10" s="2" t="str">
        <f>VLOOKUP($B10,Master!$E:$I,5,0)</f>
        <v>Regular</v>
      </c>
      <c r="Q10" s="2" t="str">
        <f>VLOOKUP($B10,Master!$E:$I,4,0)</f>
        <v>MD</v>
      </c>
      <c r="R10" s="2" t="e">
        <f>VLOOKUP(Q10,Notes!$A$33:$CF$42,MATCH('AMFI NAV'!O10&amp;P10,Notes!$2:$2,0),0)</f>
        <v>#N/A</v>
      </c>
      <c r="S10" s="2">
        <f t="shared" si="0"/>
        <v>10.6892</v>
      </c>
      <c r="T10" s="2" t="e">
        <f t="shared" si="2"/>
        <v>#N/A</v>
      </c>
      <c r="U10" s="2">
        <v>141018</v>
      </c>
      <c r="V10" s="2" t="s">
        <v>874</v>
      </c>
      <c r="W10" s="2" t="s">
        <v>1284</v>
      </c>
      <c r="Y10">
        <v>12.3515</v>
      </c>
    </row>
    <row r="11" spans="1:25" hidden="1" x14ac:dyDescent="0.25">
      <c r="A11" s="2" t="str">
        <f>VLOOKUP(B11,Master!E:J,6,0)</f>
        <v>YD16RegularG</v>
      </c>
      <c r="B11">
        <v>100087</v>
      </c>
      <c r="C11" t="s">
        <v>779</v>
      </c>
      <c r="D11" s="4">
        <v>44469</v>
      </c>
      <c r="E11">
        <v>42.054699999999997</v>
      </c>
      <c r="F11">
        <v>42.054699999999997</v>
      </c>
      <c r="G11"/>
      <c r="H11" t="str">
        <f>+VLOOKUP(B11,Master!E:I,2,0)</f>
        <v>YD16</v>
      </c>
      <c r="I11" t="str">
        <f>+VLOOKUP(B11,Master!E:I,5,0)</f>
        <v>Regular</v>
      </c>
      <c r="J11" t="str">
        <f>+VLOOKUP(B11,Master!E:I,4,0)</f>
        <v>G</v>
      </c>
      <c r="K11" t="e">
        <f>+VLOOKUP(J11,Notes!$A$33:$CL$42,MATCH(H11&amp;I11,Notes!$2:$2,0),0)</f>
        <v>#N/A</v>
      </c>
      <c r="L11" s="4" t="e">
        <f t="shared" si="1"/>
        <v>#N/A</v>
      </c>
      <c r="N11" s="2" t="s">
        <v>1024</v>
      </c>
      <c r="O11" s="2" t="str">
        <f>VLOOKUP(B11,Master!$E:$I,2,0)</f>
        <v>YD16</v>
      </c>
      <c r="P11" s="2" t="str">
        <f>VLOOKUP($B11,Master!$E:$I,5,0)</f>
        <v>Regular</v>
      </c>
      <c r="Q11" s="2" t="str">
        <f>VLOOKUP($B11,Master!$E:$I,4,0)</f>
        <v>G</v>
      </c>
      <c r="R11" s="2" t="e">
        <f>VLOOKUP(Q11,Notes!$A$33:$CF$42,MATCH('AMFI NAV'!O11&amp;P11,Notes!$2:$2,0),0)</f>
        <v>#N/A</v>
      </c>
      <c r="S11" s="2">
        <f t="shared" si="0"/>
        <v>40.555599999999998</v>
      </c>
      <c r="T11" s="2" t="e">
        <f t="shared" si="2"/>
        <v>#N/A</v>
      </c>
      <c r="U11" s="2">
        <v>141106</v>
      </c>
      <c r="V11" s="2" t="s">
        <v>365</v>
      </c>
      <c r="W11" s="2" t="s">
        <v>1285</v>
      </c>
      <c r="Y11">
        <v>12.296799999999999</v>
      </c>
    </row>
    <row r="12" spans="1:25" hidden="1" x14ac:dyDescent="0.25">
      <c r="A12" s="2" t="str">
        <f>VLOOKUP(B12,Master!E:J,6,0)</f>
        <v>YD16RegularD</v>
      </c>
      <c r="B12">
        <v>100088</v>
      </c>
      <c r="C12" t="s">
        <v>1803</v>
      </c>
      <c r="D12" s="4">
        <v>44469</v>
      </c>
      <c r="E12">
        <v>12.0358</v>
      </c>
      <c r="F12">
        <v>12.0358</v>
      </c>
      <c r="G12"/>
      <c r="H12" t="str">
        <f>+VLOOKUP(B12,Master!E:I,2,0)</f>
        <v>YD16</v>
      </c>
      <c r="I12" t="str">
        <f>+VLOOKUP(B12,Master!E:I,5,0)</f>
        <v>Regular</v>
      </c>
      <c r="J12" t="str">
        <f>+VLOOKUP(B12,Master!E:I,4,0)</f>
        <v>D</v>
      </c>
      <c r="K12" t="e">
        <f>+VLOOKUP(J12,Notes!$A$33:$CL$42,MATCH(H12&amp;I12,Notes!$2:$2,0),0)</f>
        <v>#N/A</v>
      </c>
      <c r="L12" s="4" t="e">
        <f t="shared" si="1"/>
        <v>#N/A</v>
      </c>
      <c r="N12" s="2" t="s">
        <v>1025</v>
      </c>
      <c r="O12" s="2" t="str">
        <f>VLOOKUP(B12,Master!$E:$I,2,0)</f>
        <v>YD16</v>
      </c>
      <c r="P12" s="2" t="str">
        <f>VLOOKUP($B12,Master!$E:$I,5,0)</f>
        <v>Regular</v>
      </c>
      <c r="Q12" s="2" t="str">
        <f>VLOOKUP($B12,Master!$E:$I,4,0)</f>
        <v>D</v>
      </c>
      <c r="R12" s="2" t="e">
        <f>VLOOKUP(Q12,Notes!$A$33:$CF$42,MATCH('AMFI NAV'!O12&amp;P12,Notes!$2:$2,0),0)</f>
        <v>#N/A</v>
      </c>
      <c r="S12" s="2">
        <f t="shared" si="0"/>
        <v>12.0032</v>
      </c>
      <c r="T12" s="2" t="e">
        <f t="shared" si="2"/>
        <v>#N/A</v>
      </c>
      <c r="U12" s="2">
        <v>141103</v>
      </c>
      <c r="V12" s="2" t="s">
        <v>366</v>
      </c>
      <c r="W12" s="2" t="s">
        <v>1286</v>
      </c>
      <c r="Y12">
        <v>12.296799999999999</v>
      </c>
    </row>
    <row r="13" spans="1:25" hidden="1" x14ac:dyDescent="0.25">
      <c r="A13" s="2" t="str">
        <f>VLOOKUP(B13,Master!E:J,6,0)</f>
        <v>YD16RegularMD</v>
      </c>
      <c r="B13">
        <v>100089</v>
      </c>
      <c r="C13" t="s">
        <v>1805</v>
      </c>
      <c r="D13" s="4">
        <v>44469</v>
      </c>
      <c r="E13">
        <v>10.7662</v>
      </c>
      <c r="F13">
        <v>10.7662</v>
      </c>
      <c r="G13"/>
      <c r="H13" t="str">
        <f>+VLOOKUP(B13,Master!E:I,2,0)</f>
        <v>YD16</v>
      </c>
      <c r="I13" t="str">
        <f>+VLOOKUP(B13,Master!E:I,5,0)</f>
        <v>Regular</v>
      </c>
      <c r="J13" t="str">
        <f>+VLOOKUP(B13,Master!E:I,4,0)</f>
        <v>MD</v>
      </c>
      <c r="K13" t="e">
        <f>+VLOOKUP(J13,Notes!$A$33:$CL$42,MATCH(H13&amp;I13,Notes!$2:$2,0),0)</f>
        <v>#N/A</v>
      </c>
      <c r="L13" s="4" t="e">
        <f t="shared" si="1"/>
        <v>#N/A</v>
      </c>
      <c r="N13" s="2" t="s">
        <v>1026</v>
      </c>
      <c r="O13" s="2" t="str">
        <f>VLOOKUP(B13,Master!$E:$I,2,0)</f>
        <v>YD16</v>
      </c>
      <c r="P13" s="2" t="str">
        <f>VLOOKUP($B13,Master!$E:$I,5,0)</f>
        <v>Regular</v>
      </c>
      <c r="Q13" s="2" t="str">
        <f>VLOOKUP($B13,Master!$E:$I,4,0)</f>
        <v>MD</v>
      </c>
      <c r="R13" s="2" t="e">
        <f>VLOOKUP(Q13,Notes!$A$33:$CF$42,MATCH('AMFI NAV'!O13&amp;P13,Notes!$2:$2,0),0)</f>
        <v>#N/A</v>
      </c>
      <c r="S13" s="2">
        <f t="shared" si="0"/>
        <v>10.741099999999999</v>
      </c>
      <c r="T13" s="2" t="e">
        <f t="shared" si="2"/>
        <v>#N/A</v>
      </c>
      <c r="U13" s="2">
        <v>141104</v>
      </c>
      <c r="V13" s="2" t="s">
        <v>367</v>
      </c>
      <c r="W13" s="2" t="s">
        <v>1287</v>
      </c>
      <c r="Y13">
        <v>12.396800000000001</v>
      </c>
    </row>
    <row r="14" spans="1:25" hidden="1" x14ac:dyDescent="0.25">
      <c r="A14" s="2" t="str">
        <f>VLOOKUP(B14,Master!E:J,6,0)</f>
        <v>YD27RegularWD</v>
      </c>
      <c r="B14">
        <v>101303</v>
      </c>
      <c r="C14" t="s">
        <v>1815</v>
      </c>
      <c r="D14" s="4">
        <v>44469</v>
      </c>
      <c r="E14">
        <v>10.1752</v>
      </c>
      <c r="F14">
        <v>10.1752</v>
      </c>
      <c r="G14"/>
      <c r="H14" t="str">
        <f>+VLOOKUP(B14,Master!E:I,2,0)</f>
        <v>YD27</v>
      </c>
      <c r="I14" t="str">
        <f>+VLOOKUP(B14,Master!E:I,5,0)</f>
        <v>Regular</v>
      </c>
      <c r="J14" t="str">
        <f>+VLOOKUP(B14,Master!E:I,4,0)</f>
        <v>WD</v>
      </c>
      <c r="K14" t="e">
        <f>+VLOOKUP(J14,Notes!$A$33:$CL$42,MATCH(H14&amp;I14,Notes!$2:$2,0),0)</f>
        <v>#N/A</v>
      </c>
      <c r="L14" s="4" t="e">
        <f t="shared" si="1"/>
        <v>#N/A</v>
      </c>
      <c r="N14" s="2" t="s">
        <v>1027</v>
      </c>
      <c r="O14" s="2" t="str">
        <f>VLOOKUP(B14,Master!$E:$I,2,0)</f>
        <v>YD27</v>
      </c>
      <c r="P14" s="2" t="str">
        <f>VLOOKUP($B14,Master!$E:$I,5,0)</f>
        <v>Regular</v>
      </c>
      <c r="Q14" s="2" t="str">
        <f>VLOOKUP($B14,Master!$E:$I,4,0)</f>
        <v>WD</v>
      </c>
      <c r="R14" s="2" t="e">
        <f>VLOOKUP(Q14,Notes!$A$33:$CF$42,MATCH('AMFI NAV'!O14&amp;P14,Notes!$2:$2,0),0)</f>
        <v>#N/A</v>
      </c>
      <c r="S14" s="2">
        <f t="shared" si="0"/>
        <v>10.1875</v>
      </c>
      <c r="T14" s="2" t="e">
        <f t="shared" si="2"/>
        <v>#N/A</v>
      </c>
      <c r="U14" s="2">
        <v>141105</v>
      </c>
      <c r="V14" s="2" t="s">
        <v>875</v>
      </c>
      <c r="W14" s="2" t="s">
        <v>1288</v>
      </c>
      <c r="Y14">
        <v>12.201599999999999</v>
      </c>
    </row>
    <row r="15" spans="1:25" hidden="1" x14ac:dyDescent="0.25">
      <c r="A15" s="2" t="str">
        <f>VLOOKUP(B15,Master!E:J,6,0)</f>
        <v>YD27RegularG</v>
      </c>
      <c r="B15">
        <v>101304</v>
      </c>
      <c r="C15" t="s">
        <v>789</v>
      </c>
      <c r="D15" s="4">
        <v>44469</v>
      </c>
      <c r="E15">
        <v>37.558599999999998</v>
      </c>
      <c r="F15">
        <v>37.558599999999998</v>
      </c>
      <c r="G15"/>
      <c r="H15" t="str">
        <f>+VLOOKUP(B15,Master!E:I,2,0)</f>
        <v>YD27</v>
      </c>
      <c r="I15" t="str">
        <f>+VLOOKUP(B15,Master!E:I,5,0)</f>
        <v>Regular</v>
      </c>
      <c r="J15" t="str">
        <f>+VLOOKUP(B15,Master!E:I,4,0)</f>
        <v>G</v>
      </c>
      <c r="K15" t="e">
        <f>+VLOOKUP(J15,Notes!$A$33:$CL$42,MATCH(H15&amp;I15,Notes!$2:$2,0),0)</f>
        <v>#N/A</v>
      </c>
      <c r="L15" s="4" t="e">
        <f t="shared" si="1"/>
        <v>#N/A</v>
      </c>
      <c r="N15" s="2" t="s">
        <v>1028</v>
      </c>
      <c r="O15" s="2" t="str">
        <f>VLOOKUP(B15,Master!$E:$I,2,0)</f>
        <v>YD27</v>
      </c>
      <c r="P15" s="2" t="str">
        <f>VLOOKUP($B15,Master!$E:$I,5,0)</f>
        <v>Regular</v>
      </c>
      <c r="Q15" s="2" t="str">
        <f>VLOOKUP($B15,Master!$E:$I,4,0)</f>
        <v>G</v>
      </c>
      <c r="R15" s="2" t="e">
        <f>VLOOKUP(Q15,Notes!$A$33:$CF$42,MATCH('AMFI NAV'!O15&amp;P15,Notes!$2:$2,0),0)</f>
        <v>#N/A</v>
      </c>
      <c r="S15" s="2">
        <f t="shared" si="0"/>
        <v>35.895499999999998</v>
      </c>
      <c r="T15" s="2" t="e">
        <f t="shared" si="2"/>
        <v>#N/A</v>
      </c>
      <c r="U15" s="2">
        <v>141102</v>
      </c>
      <c r="V15" s="2" t="s">
        <v>876</v>
      </c>
      <c r="W15" s="2" t="s">
        <v>1289</v>
      </c>
      <c r="Y15">
        <v>12.201599999999999</v>
      </c>
    </row>
    <row r="16" spans="1:25" hidden="1" x14ac:dyDescent="0.25">
      <c r="A16" s="2" t="str">
        <f>VLOOKUP(B16,Master!E:J,6,0)</f>
        <v>YD27RegularD</v>
      </c>
      <c r="B16">
        <v>101305</v>
      </c>
      <c r="C16" t="s">
        <v>1814</v>
      </c>
      <c r="D16" s="4">
        <v>44469</v>
      </c>
      <c r="E16">
        <v>12.1668</v>
      </c>
      <c r="F16">
        <v>12.1668</v>
      </c>
      <c r="G16"/>
      <c r="H16" t="str">
        <f>+VLOOKUP(B16,Master!E:I,2,0)</f>
        <v>YD27</v>
      </c>
      <c r="I16" t="str">
        <f>+VLOOKUP(B16,Master!E:I,5,0)</f>
        <v>Regular</v>
      </c>
      <c r="J16" t="str">
        <f>+VLOOKUP(B16,Master!E:I,4,0)</f>
        <v>D</v>
      </c>
      <c r="K16" t="e">
        <f>+VLOOKUP(J16,Notes!$A$33:$CL$42,MATCH(H16&amp;I16,Notes!$2:$2,0),0)</f>
        <v>#N/A</v>
      </c>
      <c r="L16" s="4" t="e">
        <f t="shared" si="1"/>
        <v>#N/A</v>
      </c>
      <c r="N16" s="2" t="s">
        <v>1029</v>
      </c>
      <c r="O16" s="2" t="str">
        <f>VLOOKUP(B16,Master!$E:$I,2,0)</f>
        <v>YD27</v>
      </c>
      <c r="P16" s="2" t="str">
        <f>VLOOKUP($B16,Master!$E:$I,5,0)</f>
        <v>Regular</v>
      </c>
      <c r="Q16" s="2" t="str">
        <f>VLOOKUP($B16,Master!$E:$I,4,0)</f>
        <v>D</v>
      </c>
      <c r="R16" s="2" t="e">
        <f>VLOOKUP(Q16,Notes!$A$33:$CF$42,MATCH('AMFI NAV'!O16&amp;P16,Notes!$2:$2,0),0)</f>
        <v>#N/A</v>
      </c>
      <c r="S16" s="2">
        <f t="shared" si="0"/>
        <v>12.452500000000001</v>
      </c>
      <c r="T16" s="2" t="e">
        <f t="shared" si="2"/>
        <v>#N/A</v>
      </c>
      <c r="U16" s="2">
        <v>141101</v>
      </c>
      <c r="V16" s="2" t="s">
        <v>877</v>
      </c>
      <c r="W16" s="2" t="s">
        <v>1290</v>
      </c>
      <c r="Y16">
        <v>12.301600000000001</v>
      </c>
    </row>
    <row r="17" spans="1:25" hidden="1" x14ac:dyDescent="0.25">
      <c r="A17" s="2" t="str">
        <f>VLOOKUP(B17,Master!E:J,6,0)</f>
        <v>YD27RegularMD</v>
      </c>
      <c r="B17">
        <v>101306</v>
      </c>
      <c r="C17" t="s">
        <v>1813</v>
      </c>
      <c r="D17" s="4">
        <v>44469</v>
      </c>
      <c r="E17">
        <v>11.4054</v>
      </c>
      <c r="F17">
        <v>11.4054</v>
      </c>
      <c r="G17"/>
      <c r="H17" t="str">
        <f>+VLOOKUP(B17,Master!E:I,2,0)</f>
        <v>YD27</v>
      </c>
      <c r="I17" t="str">
        <f>+VLOOKUP(B17,Master!E:I,5,0)</f>
        <v>Regular</v>
      </c>
      <c r="J17" t="str">
        <f>+VLOOKUP(B17,Master!E:I,4,0)</f>
        <v>MD</v>
      </c>
      <c r="K17" t="e">
        <f>+VLOOKUP(J17,Notes!$A$33:$CL$42,MATCH(H17&amp;I17,Notes!$2:$2,0),0)</f>
        <v>#N/A</v>
      </c>
      <c r="L17" s="4" t="e">
        <f t="shared" si="1"/>
        <v>#N/A</v>
      </c>
      <c r="N17" s="2" t="s">
        <v>1030</v>
      </c>
      <c r="O17" s="2" t="str">
        <f>VLOOKUP(B17,Master!$E:$I,2,0)</f>
        <v>YD27</v>
      </c>
      <c r="P17" s="2" t="str">
        <f>VLOOKUP($B17,Master!$E:$I,5,0)</f>
        <v>Regular</v>
      </c>
      <c r="Q17" s="2" t="str">
        <f>VLOOKUP($B17,Master!$E:$I,4,0)</f>
        <v>MD</v>
      </c>
      <c r="R17" s="2" t="e">
        <f>VLOOKUP(Q17,Notes!$A$33:$CF$42,MATCH('AMFI NAV'!O17&amp;P17,Notes!$2:$2,0),0)</f>
        <v>#N/A</v>
      </c>
      <c r="S17" s="2">
        <f t="shared" si="0"/>
        <v>11.4155</v>
      </c>
      <c r="T17" s="2" t="e">
        <f t="shared" si="2"/>
        <v>#N/A</v>
      </c>
      <c r="U17" s="2">
        <v>141212</v>
      </c>
      <c r="V17" s="2" t="s">
        <v>371</v>
      </c>
      <c r="W17" s="2" t="s">
        <v>1291</v>
      </c>
      <c r="Y17">
        <v>12.258100000000001</v>
      </c>
    </row>
    <row r="18" spans="1:25" hidden="1" x14ac:dyDescent="0.25">
      <c r="A18" s="2" t="str">
        <f>VLOOKUP(B18,Master!E:J,6,0)</f>
        <v>YD06RegularG</v>
      </c>
      <c r="B18">
        <v>101635</v>
      </c>
      <c r="C18" t="s">
        <v>804</v>
      </c>
      <c r="D18" s="4">
        <v>44469</v>
      </c>
      <c r="E18">
        <v>299.51100000000002</v>
      </c>
      <c r="F18">
        <v>299.51100000000002</v>
      </c>
      <c r="G18"/>
      <c r="H18" t="str">
        <f>+VLOOKUP(B18,Master!E:I,2,0)</f>
        <v>YD06</v>
      </c>
      <c r="I18" t="str">
        <f>+VLOOKUP(B18,Master!E:I,5,0)</f>
        <v>Regular</v>
      </c>
      <c r="J18" t="str">
        <f>+VLOOKUP(B18,Master!E:I,4,0)</f>
        <v>G</v>
      </c>
      <c r="K18" t="e">
        <f>+VLOOKUP(J18,Notes!$A$33:$CL$42,MATCH(H18&amp;I18,Notes!$2:$2,0),0)</f>
        <v>#N/A</v>
      </c>
      <c r="L18" s="4" t="e">
        <f t="shared" si="1"/>
        <v>#N/A</v>
      </c>
      <c r="N18" s="2" t="s">
        <v>1031</v>
      </c>
      <c r="O18" s="2" t="str">
        <f>VLOOKUP(B18,Master!$E:$I,2,0)</f>
        <v>YD06</v>
      </c>
      <c r="P18" s="2" t="str">
        <f>VLOOKUP($B18,Master!$E:$I,5,0)</f>
        <v>Regular</v>
      </c>
      <c r="Q18" s="2" t="str">
        <f>VLOOKUP($B18,Master!$E:$I,4,0)</f>
        <v>G</v>
      </c>
      <c r="R18" s="2" t="e">
        <f>VLOOKUP(Q18,Notes!$A$33:$CF$42,MATCH('AMFI NAV'!O18&amp;P18,Notes!$2:$2,0),0)</f>
        <v>#N/A</v>
      </c>
      <c r="S18" s="2">
        <f t="shared" si="0"/>
        <v>198.83099999999999</v>
      </c>
      <c r="T18" s="2" t="e">
        <f t="shared" si="2"/>
        <v>#N/A</v>
      </c>
      <c r="U18" s="2">
        <v>141213</v>
      </c>
      <c r="V18" s="2" t="s">
        <v>372</v>
      </c>
      <c r="W18" s="2" t="s">
        <v>1292</v>
      </c>
      <c r="Y18">
        <v>12.258100000000001</v>
      </c>
    </row>
    <row r="19" spans="1:25" hidden="1" x14ac:dyDescent="0.25">
      <c r="A19" s="2" t="str">
        <f>VLOOKUP(B19,Master!E:J,6,0)</f>
        <v>YD06RegularD</v>
      </c>
      <c r="B19">
        <v>101636</v>
      </c>
      <c r="C19" t="s">
        <v>1835</v>
      </c>
      <c r="D19" s="4">
        <v>44469</v>
      </c>
      <c r="E19">
        <v>23.745000000000001</v>
      </c>
      <c r="F19">
        <v>23.745000000000001</v>
      </c>
      <c r="G19"/>
      <c r="H19" t="str">
        <f>+VLOOKUP(B19,Master!E:I,2,0)</f>
        <v>YD06</v>
      </c>
      <c r="I19" t="str">
        <f>+VLOOKUP(B19,Master!E:I,5,0)</f>
        <v>Regular</v>
      </c>
      <c r="J19" t="str">
        <f>+VLOOKUP(B19,Master!E:I,4,0)</f>
        <v>D</v>
      </c>
      <c r="K19" t="e">
        <f>+VLOOKUP(J19,Notes!$A$33:$CL$42,MATCH(H19&amp;I19,Notes!$2:$2,0),0)</f>
        <v>#N/A</v>
      </c>
      <c r="L19" s="4" t="e">
        <f t="shared" si="1"/>
        <v>#N/A</v>
      </c>
      <c r="N19" s="2" t="s">
        <v>1032</v>
      </c>
      <c r="O19" s="2" t="str">
        <f>VLOOKUP(B19,Master!$E:$I,2,0)</f>
        <v>YD06</v>
      </c>
      <c r="P19" s="2" t="str">
        <f>VLOOKUP($B19,Master!$E:$I,5,0)</f>
        <v>Regular</v>
      </c>
      <c r="Q19" s="2" t="str">
        <f>VLOOKUP($B19,Master!$E:$I,4,0)</f>
        <v>D</v>
      </c>
      <c r="R19" s="2" t="e">
        <f>VLOOKUP(Q19,Notes!$A$33:$CF$42,MATCH('AMFI NAV'!O19&amp;P19,Notes!$2:$2,0),0)</f>
        <v>#N/A</v>
      </c>
      <c r="S19" s="2">
        <f t="shared" si="0"/>
        <v>16.637</v>
      </c>
      <c r="T19" s="2" t="e">
        <f t="shared" si="2"/>
        <v>#N/A</v>
      </c>
      <c r="U19" s="2">
        <v>141215</v>
      </c>
      <c r="V19" s="2" t="s">
        <v>373</v>
      </c>
      <c r="W19" s="2" t="s">
        <v>1293</v>
      </c>
      <c r="Y19">
        <v>12.3581</v>
      </c>
    </row>
    <row r="20" spans="1:25" hidden="1" x14ac:dyDescent="0.25">
      <c r="A20" s="2" t="str">
        <f>VLOOKUP(B20,Master!E:J,6,0)</f>
        <v>YD31RegularG</v>
      </c>
      <c r="B20">
        <v>101837</v>
      </c>
      <c r="C20" t="s">
        <v>758</v>
      </c>
      <c r="D20" s="4">
        <v>44469</v>
      </c>
      <c r="E20">
        <v>30.715399999999999</v>
      </c>
      <c r="F20">
        <v>30.715399999999999</v>
      </c>
      <c r="G20"/>
      <c r="H20" t="str">
        <f>+VLOOKUP(B20,Master!E:I,2,0)</f>
        <v>YD31</v>
      </c>
      <c r="I20" t="str">
        <f>+VLOOKUP(B20,Master!E:I,5,0)</f>
        <v>Regular</v>
      </c>
      <c r="J20" t="str">
        <f>+VLOOKUP(B20,Master!E:I,4,0)</f>
        <v>G</v>
      </c>
      <c r="K20" t="e">
        <f>+VLOOKUP(J20,Notes!$A$33:$CL$42,MATCH(H20&amp;I20,Notes!$2:$2,0),0)</f>
        <v>#N/A</v>
      </c>
      <c r="L20" s="4" t="e">
        <f t="shared" si="1"/>
        <v>#N/A</v>
      </c>
      <c r="N20" s="2" t="s">
        <v>1033</v>
      </c>
      <c r="O20" s="2" t="str">
        <f>VLOOKUP(B20,Master!$E:$I,2,0)</f>
        <v>YD31</v>
      </c>
      <c r="P20" s="2" t="str">
        <f>VLOOKUP($B20,Master!$E:$I,5,0)</f>
        <v>Regular</v>
      </c>
      <c r="Q20" s="2" t="str">
        <f>VLOOKUP($B20,Master!$E:$I,4,0)</f>
        <v>G</v>
      </c>
      <c r="R20" s="2" t="e">
        <f>VLOOKUP(Q20,Notes!$A$33:$CF$42,MATCH('AMFI NAV'!O20&amp;P20,Notes!$2:$2,0),0)</f>
        <v>#N/A</v>
      </c>
      <c r="S20" s="2">
        <f t="shared" si="0"/>
        <v>29.636299999999999</v>
      </c>
      <c r="T20" s="2" t="e">
        <f t="shared" si="2"/>
        <v>#N/A</v>
      </c>
      <c r="U20" s="2">
        <v>141216</v>
      </c>
      <c r="V20" s="2" t="s">
        <v>878</v>
      </c>
      <c r="W20" s="2" t="s">
        <v>1294</v>
      </c>
      <c r="Y20">
        <v>12.166499999999999</v>
      </c>
    </row>
    <row r="21" spans="1:25" hidden="1" x14ac:dyDescent="0.25">
      <c r="A21" s="2" t="str">
        <f>VLOOKUP(B21,Master!E:J,6,0)</f>
        <v>YD31RegularWD</v>
      </c>
      <c r="B21">
        <v>101838</v>
      </c>
      <c r="C21" t="s">
        <v>1761</v>
      </c>
      <c r="D21" s="4">
        <v>44469</v>
      </c>
      <c r="E21">
        <v>10.244</v>
      </c>
      <c r="F21">
        <v>10.244</v>
      </c>
      <c r="G21"/>
      <c r="H21" t="str">
        <f>+VLOOKUP(B21,Master!E:I,2,0)</f>
        <v>YD31</v>
      </c>
      <c r="I21" t="str">
        <f>+VLOOKUP(B21,Master!E:I,5,0)</f>
        <v>Regular</v>
      </c>
      <c r="J21" t="str">
        <f>+VLOOKUP(B21,Master!E:I,4,0)</f>
        <v>WD</v>
      </c>
      <c r="K21" t="e">
        <f>+VLOOKUP(J21,Notes!$A$33:$CL$42,MATCH(H21&amp;I21,Notes!$2:$2,0),0)</f>
        <v>#N/A</v>
      </c>
      <c r="L21" s="4" t="e">
        <f t="shared" si="1"/>
        <v>#N/A</v>
      </c>
      <c r="N21" s="2" t="s">
        <v>1034</v>
      </c>
      <c r="O21" s="2" t="str">
        <f>VLOOKUP(B21,Master!$E:$I,2,0)</f>
        <v>YD31</v>
      </c>
      <c r="P21" s="2" t="str">
        <f>VLOOKUP($B21,Master!$E:$I,5,0)</f>
        <v>Regular</v>
      </c>
      <c r="Q21" s="2" t="str">
        <f>VLOOKUP($B21,Master!$E:$I,4,0)</f>
        <v>WD</v>
      </c>
      <c r="R21" s="2" t="e">
        <f>VLOOKUP(Q21,Notes!$A$33:$CF$42,MATCH('AMFI NAV'!O21&amp;P21,Notes!$2:$2,0),0)</f>
        <v>#N/A</v>
      </c>
      <c r="S21" s="2">
        <f t="shared" si="0"/>
        <v>10.2576</v>
      </c>
      <c r="T21" s="2" t="e">
        <f t="shared" si="2"/>
        <v>#N/A</v>
      </c>
      <c r="U21" s="2">
        <v>141211</v>
      </c>
      <c r="V21" s="2" t="s">
        <v>879</v>
      </c>
      <c r="W21" s="2" t="s">
        <v>1295</v>
      </c>
      <c r="Y21">
        <v>12.166499999999999</v>
      </c>
    </row>
    <row r="22" spans="1:25" hidden="1" x14ac:dyDescent="0.25">
      <c r="A22" s="2" t="str">
        <f>VLOOKUP(B22,Master!E:J,6,0)</f>
        <v>YD31RegularD</v>
      </c>
      <c r="B22">
        <v>101839</v>
      </c>
      <c r="C22" t="s">
        <v>1757</v>
      </c>
      <c r="D22" s="4">
        <v>44469</v>
      </c>
      <c r="E22">
        <v>11.5922</v>
      </c>
      <c r="F22">
        <v>11.5922</v>
      </c>
      <c r="G22"/>
      <c r="H22" t="str">
        <f>+VLOOKUP(B22,Master!E:I,2,0)</f>
        <v>YD31</v>
      </c>
      <c r="I22" t="str">
        <f>+VLOOKUP(B22,Master!E:I,5,0)</f>
        <v>Regular</v>
      </c>
      <c r="J22" t="str">
        <f>+VLOOKUP(B22,Master!E:I,4,0)</f>
        <v>D</v>
      </c>
      <c r="K22" t="e">
        <f>+VLOOKUP(J22,Notes!$A$33:$CL$42,MATCH(H22&amp;I22,Notes!$2:$2,0),0)</f>
        <v>#N/A</v>
      </c>
      <c r="L22" s="4" t="e">
        <f t="shared" si="1"/>
        <v>#N/A</v>
      </c>
      <c r="N22" s="2" t="s">
        <v>1035</v>
      </c>
      <c r="O22" s="2" t="str">
        <f>VLOOKUP(B22,Master!$E:$I,2,0)</f>
        <v>YD31</v>
      </c>
      <c r="P22" s="2" t="str">
        <f>VLOOKUP($B22,Master!$E:$I,5,0)</f>
        <v>Regular</v>
      </c>
      <c r="Q22" s="2" t="str">
        <f>VLOOKUP($B22,Master!$E:$I,4,0)</f>
        <v>D</v>
      </c>
      <c r="R22" s="2" t="e">
        <f>VLOOKUP(Q22,Notes!$A$33:$CF$42,MATCH('AMFI NAV'!O22&amp;P22,Notes!$2:$2,0),0)</f>
        <v>#N/A</v>
      </c>
      <c r="S22" s="2">
        <f t="shared" si="0"/>
        <v>11.5777</v>
      </c>
      <c r="T22" s="2" t="e">
        <f t="shared" si="2"/>
        <v>#N/A</v>
      </c>
      <c r="U22" s="2">
        <v>141214</v>
      </c>
      <c r="V22" s="2" t="s">
        <v>880</v>
      </c>
      <c r="W22" s="2" t="s">
        <v>1296</v>
      </c>
      <c r="Y22">
        <v>12.266500000000001</v>
      </c>
    </row>
    <row r="23" spans="1:25" hidden="1" x14ac:dyDescent="0.25">
      <c r="A23" s="2" t="str">
        <f>VLOOKUP(B23,Master!E:J,6,0)</f>
        <v>YD31RegularDD</v>
      </c>
      <c r="B23">
        <v>101840</v>
      </c>
      <c r="C23" t="s">
        <v>1758</v>
      </c>
      <c r="D23" s="4">
        <v>44469</v>
      </c>
      <c r="E23">
        <v>10.243499999999999</v>
      </c>
      <c r="F23">
        <v>10.243499999999999</v>
      </c>
      <c r="G23"/>
      <c r="H23" t="str">
        <f>+VLOOKUP(B23,Master!E:I,2,0)</f>
        <v>YD31</v>
      </c>
      <c r="I23" t="str">
        <f>+VLOOKUP(B23,Master!E:I,5,0)</f>
        <v>Regular</v>
      </c>
      <c r="J23" t="str">
        <f>+VLOOKUP(B23,Master!E:I,4,0)</f>
        <v>DD</v>
      </c>
      <c r="K23" t="e">
        <f>+VLOOKUP(J23,Notes!$A$33:$CL$42,MATCH(H23&amp;I23,Notes!$2:$2,0),0)</f>
        <v>#N/A</v>
      </c>
      <c r="L23" s="4" t="e">
        <f t="shared" si="1"/>
        <v>#N/A</v>
      </c>
      <c r="N23" s="2" t="s">
        <v>1036</v>
      </c>
      <c r="O23" s="2" t="str">
        <f>VLOOKUP(B23,Master!$E:$I,2,0)</f>
        <v>YD31</v>
      </c>
      <c r="P23" s="2" t="str">
        <f>VLOOKUP($B23,Master!$E:$I,5,0)</f>
        <v>Regular</v>
      </c>
      <c r="Q23" s="2" t="str">
        <f>VLOOKUP($B23,Master!$E:$I,4,0)</f>
        <v>DD</v>
      </c>
      <c r="R23" s="2" t="e">
        <f>VLOOKUP(Q23,Notes!$A$33:$CF$42,MATCH('AMFI NAV'!O23&amp;P23,Notes!$2:$2,0),0)</f>
        <v>#N/A</v>
      </c>
      <c r="S23" s="2">
        <f t="shared" si="0"/>
        <v>10.250500000000001</v>
      </c>
      <c r="T23" s="2" t="e">
        <f t="shared" si="2"/>
        <v>#N/A</v>
      </c>
      <c r="U23" s="2">
        <v>140063</v>
      </c>
      <c r="V23" s="2" t="s">
        <v>315</v>
      </c>
      <c r="W23" s="2" t="s">
        <v>1297</v>
      </c>
      <c r="Y23">
        <v>12.0665</v>
      </c>
    </row>
    <row r="24" spans="1:25" hidden="1" x14ac:dyDescent="0.25">
      <c r="A24" s="2" t="str">
        <f>VLOOKUP(B24,Master!E:J,6,0)</f>
        <v>YD02RegularG</v>
      </c>
      <c r="B24">
        <v>102434</v>
      </c>
      <c r="C24" t="s">
        <v>814</v>
      </c>
      <c r="D24" s="4">
        <v>44469</v>
      </c>
      <c r="E24">
        <v>142.739</v>
      </c>
      <c r="F24">
        <v>142.739</v>
      </c>
      <c r="G24"/>
      <c r="H24" t="str">
        <f>+VLOOKUP(B24,Master!E:I,2,0)</f>
        <v>YD02</v>
      </c>
      <c r="I24" t="str">
        <f>+VLOOKUP(B24,Master!E:I,5,0)</f>
        <v>Regular</v>
      </c>
      <c r="J24" t="str">
        <f>+VLOOKUP(B24,Master!E:I,4,0)</f>
        <v>G</v>
      </c>
      <c r="K24" t="e">
        <f>+VLOOKUP(J24,Notes!$A$33:$CL$42,MATCH(H24&amp;I24,Notes!$2:$2,0),0)</f>
        <v>#N/A</v>
      </c>
      <c r="L24" s="4" t="e">
        <f t="shared" si="1"/>
        <v>#N/A</v>
      </c>
      <c r="N24" s="2" t="s">
        <v>1037</v>
      </c>
      <c r="O24" s="2" t="str">
        <f>VLOOKUP(B24,Master!$E:$I,2,0)</f>
        <v>YD02</v>
      </c>
      <c r="P24" s="2" t="str">
        <f>VLOOKUP($B24,Master!$E:$I,5,0)</f>
        <v>Regular</v>
      </c>
      <c r="Q24" s="2" t="str">
        <f>VLOOKUP($B24,Master!$E:$I,4,0)</f>
        <v>G</v>
      </c>
      <c r="R24" s="2" t="e">
        <f>VLOOKUP(Q24,Notes!$A$33:$CF$42,MATCH('AMFI NAV'!O24&amp;P24,Notes!$2:$2,0),0)</f>
        <v>#N/A</v>
      </c>
      <c r="S24" s="2">
        <f t="shared" si="0"/>
        <v>73.923000000000002</v>
      </c>
      <c r="T24" s="2" t="e">
        <f t="shared" si="2"/>
        <v>#N/A</v>
      </c>
      <c r="U24" s="2">
        <v>140061</v>
      </c>
      <c r="V24" s="2" t="s">
        <v>869</v>
      </c>
      <c r="W24" s="2" t="s">
        <v>1298</v>
      </c>
      <c r="Y24">
        <v>11.672000000000001</v>
      </c>
    </row>
    <row r="25" spans="1:25" hidden="1" x14ac:dyDescent="0.25">
      <c r="A25" s="2" t="str">
        <f>VLOOKUP(B25,Master!E:J,6,0)</f>
        <v>YD02RegularD</v>
      </c>
      <c r="B25">
        <v>102435</v>
      </c>
      <c r="C25" t="s">
        <v>1841</v>
      </c>
      <c r="D25" s="4">
        <v>44469</v>
      </c>
      <c r="E25">
        <v>19.300999999999998</v>
      </c>
      <c r="F25">
        <v>19.300999999999998</v>
      </c>
      <c r="G25"/>
      <c r="H25" t="str">
        <f>+VLOOKUP(B25,Master!E:I,2,0)</f>
        <v>YD02</v>
      </c>
      <c r="I25" t="str">
        <f>+VLOOKUP(B25,Master!E:I,5,0)</f>
        <v>Regular</v>
      </c>
      <c r="J25" t="str">
        <f>+VLOOKUP(B25,Master!E:I,4,0)</f>
        <v>D</v>
      </c>
      <c r="K25" t="e">
        <f>+VLOOKUP(J25,Notes!$A$33:$CL$42,MATCH(H25&amp;I25,Notes!$2:$2,0),0)</f>
        <v>#N/A</v>
      </c>
      <c r="L25" s="4" t="e">
        <f t="shared" si="1"/>
        <v>#N/A</v>
      </c>
      <c r="N25" s="2" t="s">
        <v>1038</v>
      </c>
      <c r="O25" s="2" t="str">
        <f>VLOOKUP(B25,Master!$E:$I,2,0)</f>
        <v>YD02</v>
      </c>
      <c r="P25" s="2" t="str">
        <f>VLOOKUP($B25,Master!$E:$I,5,0)</f>
        <v>Regular</v>
      </c>
      <c r="Q25" s="2" t="str">
        <f>VLOOKUP($B25,Master!$E:$I,4,0)</f>
        <v>D</v>
      </c>
      <c r="R25" s="2" t="e">
        <f>VLOOKUP(Q25,Notes!$A$33:$CF$42,MATCH('AMFI NAV'!O25&amp;P25,Notes!$2:$2,0),0)</f>
        <v>#N/A</v>
      </c>
      <c r="S25" s="2">
        <f t="shared" si="0"/>
        <v>11.079000000000001</v>
      </c>
      <c r="T25" s="2" t="e">
        <f t="shared" si="2"/>
        <v>#N/A</v>
      </c>
      <c r="U25" s="2">
        <v>140062</v>
      </c>
      <c r="V25" s="2" t="s">
        <v>317</v>
      </c>
      <c r="W25" s="2" t="s">
        <v>1299</v>
      </c>
      <c r="Y25">
        <v>11.772</v>
      </c>
    </row>
    <row r="26" spans="1:25" hidden="1" x14ac:dyDescent="0.25">
      <c r="A26" s="2" t="str">
        <f>VLOOKUP(B26,Master!E:J,6,0)</f>
        <v>YD21RegularG</v>
      </c>
      <c r="B26">
        <v>102448</v>
      </c>
      <c r="C26" t="s">
        <v>836</v>
      </c>
      <c r="D26" s="4">
        <v>44469</v>
      </c>
      <c r="E26">
        <v>43.9313</v>
      </c>
      <c r="F26">
        <v>43.9313</v>
      </c>
      <c r="G26"/>
      <c r="H26" t="str">
        <f>+VLOOKUP(B26,Master!E:I,2,0)</f>
        <v>YD21</v>
      </c>
      <c r="I26" t="str">
        <f>+VLOOKUP(B26,Master!E:I,5,0)</f>
        <v>Regular</v>
      </c>
      <c r="J26" t="str">
        <f>+VLOOKUP(B26,Master!E:I,4,0)</f>
        <v>G</v>
      </c>
      <c r="K26" t="e">
        <f>+VLOOKUP(J26,Notes!$A$33:$CL$42,MATCH(H26&amp;I26,Notes!$2:$2,0),0)</f>
        <v>#N/A</v>
      </c>
      <c r="L26" s="4" t="e">
        <f t="shared" si="1"/>
        <v>#N/A</v>
      </c>
      <c r="N26" s="2" t="s">
        <v>1039</v>
      </c>
      <c r="O26" s="2" t="str">
        <f>VLOOKUP(B26,Master!$E:$I,2,0)</f>
        <v>YD21</v>
      </c>
      <c r="P26" s="2" t="str">
        <f>VLOOKUP($B26,Master!$E:$I,5,0)</f>
        <v>Regular</v>
      </c>
      <c r="Q26" s="2" t="str">
        <f>VLOOKUP($B26,Master!$E:$I,4,0)</f>
        <v>G</v>
      </c>
      <c r="R26" s="2" t="e">
        <f>VLOOKUP(Q26,Notes!$A$33:$CF$42,MATCH('AMFI NAV'!O26&amp;P26,Notes!$2:$2,0),0)</f>
        <v>#N/A</v>
      </c>
      <c r="S26" s="2">
        <f t="shared" si="0"/>
        <v>38.221299999999999</v>
      </c>
      <c r="T26" s="2" t="e">
        <f t="shared" si="2"/>
        <v>#N/A</v>
      </c>
      <c r="U26" s="2">
        <v>141321</v>
      </c>
      <c r="V26" s="2" t="s">
        <v>881</v>
      </c>
      <c r="W26" s="2" t="s">
        <v>1300</v>
      </c>
      <c r="Y26">
        <v>12.3338</v>
      </c>
    </row>
    <row r="27" spans="1:25" hidden="1" x14ac:dyDescent="0.25">
      <c r="A27" s="2" t="str">
        <f>VLOOKUP(B27,Master!E:J,6,0)</f>
        <v>YD21RegularMD</v>
      </c>
      <c r="B27">
        <v>102450</v>
      </c>
      <c r="C27" t="s">
        <v>1860</v>
      </c>
      <c r="D27" s="4">
        <v>44469</v>
      </c>
      <c r="E27">
        <v>11.6319</v>
      </c>
      <c r="F27">
        <v>11.6319</v>
      </c>
      <c r="G27"/>
      <c r="H27" t="str">
        <f>+VLOOKUP(B27,Master!E:I,2,0)</f>
        <v>YD21</v>
      </c>
      <c r="I27" t="str">
        <f>+VLOOKUP(B27,Master!E:I,5,0)</f>
        <v>Regular</v>
      </c>
      <c r="J27" t="str">
        <f>+VLOOKUP(B27,Master!E:I,4,0)</f>
        <v>MD</v>
      </c>
      <c r="K27" t="e">
        <f>+VLOOKUP(J27,Notes!$A$33:$CL$42,MATCH(H27&amp;I27,Notes!$2:$2,0),0)</f>
        <v>#N/A</v>
      </c>
      <c r="L27" s="4" t="e">
        <f t="shared" si="1"/>
        <v>#N/A</v>
      </c>
      <c r="N27" s="2" t="s">
        <v>1040</v>
      </c>
      <c r="O27" s="2" t="str">
        <f>VLOOKUP(B27,Master!$E:$I,2,0)</f>
        <v>YD21</v>
      </c>
      <c r="P27" s="2" t="str">
        <f>VLOOKUP($B27,Master!$E:$I,5,0)</f>
        <v>Regular</v>
      </c>
      <c r="Q27" s="2" t="str">
        <f>VLOOKUP($B27,Master!$E:$I,4,0)</f>
        <v>MD</v>
      </c>
      <c r="R27" s="2" t="e">
        <f>VLOOKUP(Q27,Notes!$A$33:$CF$42,MATCH('AMFI NAV'!O27&amp;P27,Notes!$2:$2,0),0)</f>
        <v>#N/A</v>
      </c>
      <c r="S27" s="2">
        <f t="shared" si="0"/>
        <v>10.820499999999999</v>
      </c>
      <c r="T27" s="2" t="e">
        <f t="shared" si="2"/>
        <v>#N/A</v>
      </c>
      <c r="U27" s="2">
        <v>141320</v>
      </c>
      <c r="V27" s="2" t="s">
        <v>882</v>
      </c>
      <c r="W27" s="2" t="s">
        <v>1301</v>
      </c>
      <c r="Y27">
        <v>12.3338</v>
      </c>
    </row>
    <row r="28" spans="1:25" hidden="1" x14ac:dyDescent="0.25">
      <c r="A28" s="2" t="str">
        <f>VLOOKUP(B28,Master!E:J,6,0)</f>
        <v>YD21RegularQD</v>
      </c>
      <c r="B28">
        <v>102451</v>
      </c>
      <c r="C28" t="s">
        <v>1861</v>
      </c>
      <c r="D28" s="4">
        <v>44469</v>
      </c>
      <c r="E28">
        <v>11.928000000000001</v>
      </c>
      <c r="F28">
        <v>11.928000000000001</v>
      </c>
      <c r="G28"/>
      <c r="H28" t="str">
        <f>+VLOOKUP(B28,Master!E:I,2,0)</f>
        <v>YD21</v>
      </c>
      <c r="I28" t="str">
        <f>+VLOOKUP(B28,Master!E:I,5,0)</f>
        <v>Regular</v>
      </c>
      <c r="J28" t="str">
        <f>+VLOOKUP(B28,Master!E:I,4,0)</f>
        <v>QD</v>
      </c>
      <c r="K28" t="e">
        <f>+VLOOKUP(J28,Notes!$A$33:$CL$42,MATCH(H28&amp;I28,Notes!$2:$2,0),0)</f>
        <v>#N/A</v>
      </c>
      <c r="L28" s="4" t="e">
        <f t="shared" si="1"/>
        <v>#N/A</v>
      </c>
      <c r="N28" s="2" t="s">
        <v>1041</v>
      </c>
      <c r="O28" s="2" t="str">
        <f>VLOOKUP(B28,Master!$E:$I,2,0)</f>
        <v>YD21</v>
      </c>
      <c r="P28" s="2" t="str">
        <f>VLOOKUP($B28,Master!$E:$I,5,0)</f>
        <v>Regular</v>
      </c>
      <c r="Q28" s="2" t="str">
        <f>VLOOKUP($B28,Master!$E:$I,4,0)</f>
        <v>QD</v>
      </c>
      <c r="R28" s="2" t="e">
        <f>VLOOKUP(Q28,Notes!$A$33:$CF$42,MATCH('AMFI NAV'!O28&amp;P28,Notes!$2:$2,0),0)</f>
        <v>#N/A</v>
      </c>
      <c r="S28" s="2">
        <f t="shared" si="0"/>
        <v>11.245699999999999</v>
      </c>
      <c r="T28" s="2" t="e">
        <f t="shared" si="2"/>
        <v>#N/A</v>
      </c>
      <c r="U28" s="2">
        <v>141317</v>
      </c>
      <c r="V28" s="2" t="s">
        <v>883</v>
      </c>
      <c r="W28" s="2" t="s">
        <v>1302</v>
      </c>
      <c r="Y28">
        <v>12.4338</v>
      </c>
    </row>
    <row r="29" spans="1:25" hidden="1" x14ac:dyDescent="0.25">
      <c r="A29" s="2" t="str">
        <f>VLOOKUP(B29,Master!E:J,6,0)</f>
        <v>YD32RegularG</v>
      </c>
      <c r="B29">
        <v>103347</v>
      </c>
      <c r="C29" t="s">
        <v>772</v>
      </c>
      <c r="D29" s="4">
        <v>44469</v>
      </c>
      <c r="E29">
        <v>2966.1493999999998</v>
      </c>
      <c r="F29">
        <v>2966.1493999999998</v>
      </c>
      <c r="G29"/>
      <c r="H29" t="str">
        <f>+VLOOKUP(B29,Master!E:I,2,0)</f>
        <v>YD32</v>
      </c>
      <c r="I29" t="str">
        <f>+VLOOKUP(B29,Master!E:I,5,0)</f>
        <v>Regular</v>
      </c>
      <c r="J29" t="str">
        <f>+VLOOKUP(B29,Master!E:I,4,0)</f>
        <v>G</v>
      </c>
      <c r="K29" t="e">
        <f>+VLOOKUP(J29,Notes!$A$33:$CL$42,MATCH(H29&amp;I29,Notes!$2:$2,0),0)</f>
        <v>#N/A</v>
      </c>
      <c r="L29" s="4" t="e">
        <f t="shared" si="1"/>
        <v>#N/A</v>
      </c>
      <c r="N29" s="2" t="s">
        <v>1042</v>
      </c>
      <c r="O29" s="2" t="str">
        <f>VLOOKUP(B29,Master!$E:$I,2,0)</f>
        <v>YD32</v>
      </c>
      <c r="P29" s="2" t="str">
        <f>VLOOKUP($B29,Master!$E:$I,5,0)</f>
        <v>Regular</v>
      </c>
      <c r="Q29" s="2" t="str">
        <f>VLOOKUP($B29,Master!$E:$I,4,0)</f>
        <v>G</v>
      </c>
      <c r="R29" s="2" t="e">
        <f>VLOOKUP(Q29,Notes!$A$33:$CF$42,MATCH('AMFI NAV'!O29&amp;P29,Notes!$2:$2,0),0)</f>
        <v>#N/A</v>
      </c>
      <c r="S29" s="2">
        <f t="shared" si="0"/>
        <v>2875.2404999999999</v>
      </c>
      <c r="T29" s="2" t="e">
        <f t="shared" si="2"/>
        <v>#N/A</v>
      </c>
      <c r="U29" s="2">
        <v>141322</v>
      </c>
      <c r="V29" s="2" t="s">
        <v>884</v>
      </c>
      <c r="W29" s="2" t="s">
        <v>1303</v>
      </c>
      <c r="Y29">
        <v>12.2364</v>
      </c>
    </row>
    <row r="30" spans="1:25" hidden="1" x14ac:dyDescent="0.25">
      <c r="A30" s="2" t="str">
        <f>VLOOKUP(B30,Master!E:J,6,0)</f>
        <v>YD32RegularWD</v>
      </c>
      <c r="B30">
        <v>103348</v>
      </c>
      <c r="C30" t="s">
        <v>1786</v>
      </c>
      <c r="D30" s="4">
        <v>44469</v>
      </c>
      <c r="E30">
        <v>1000.8958</v>
      </c>
      <c r="F30">
        <v>1000.8958</v>
      </c>
      <c r="G30"/>
      <c r="H30" t="str">
        <f>+VLOOKUP(B30,Master!E:I,2,0)</f>
        <v>YD32</v>
      </c>
      <c r="I30" t="str">
        <f>+VLOOKUP(B30,Master!E:I,5,0)</f>
        <v>Regular</v>
      </c>
      <c r="J30" t="str">
        <f>+VLOOKUP(B30,Master!E:I,4,0)</f>
        <v>WD</v>
      </c>
      <c r="K30" t="e">
        <f>+VLOOKUP(J30,Notes!$A$33:$CL$42,MATCH(H30&amp;I30,Notes!$2:$2,0),0)</f>
        <v>#N/A</v>
      </c>
      <c r="L30" s="4" t="e">
        <f t="shared" si="1"/>
        <v>#N/A</v>
      </c>
      <c r="N30" s="2" t="s">
        <v>1043</v>
      </c>
      <c r="O30" s="2" t="str">
        <f>VLOOKUP(B30,Master!$E:$I,2,0)</f>
        <v>YD32</v>
      </c>
      <c r="P30" s="2" t="str">
        <f>VLOOKUP($B30,Master!$E:$I,5,0)</f>
        <v>Regular</v>
      </c>
      <c r="Q30" s="2" t="str">
        <f>VLOOKUP($B30,Master!$E:$I,4,0)</f>
        <v>WD</v>
      </c>
      <c r="R30" s="2" t="e">
        <f>VLOOKUP(Q30,Notes!$A$33:$CF$42,MATCH('AMFI NAV'!O30&amp;P30,Notes!$2:$2,0),0)</f>
        <v>#N/A</v>
      </c>
      <c r="S30" s="2">
        <f t="shared" si="0"/>
        <v>1001.5346</v>
      </c>
      <c r="T30" s="2" t="e">
        <f t="shared" si="2"/>
        <v>#N/A</v>
      </c>
      <c r="U30" s="2">
        <v>141319</v>
      </c>
      <c r="V30" s="2" t="s">
        <v>885</v>
      </c>
      <c r="W30" s="2" t="s">
        <v>1304</v>
      </c>
      <c r="Y30">
        <v>12.2364</v>
      </c>
    </row>
    <row r="31" spans="1:25" hidden="1" x14ac:dyDescent="0.25">
      <c r="A31" s="2" t="str">
        <f>VLOOKUP(B31,Master!E:J,6,0)</f>
        <v>YD32RegularDD</v>
      </c>
      <c r="B31">
        <v>103349</v>
      </c>
      <c r="C31" t="s">
        <v>1787</v>
      </c>
      <c r="D31" s="4">
        <v>44469</v>
      </c>
      <c r="E31">
        <v>1000.9329</v>
      </c>
      <c r="F31">
        <v>1000.9329</v>
      </c>
      <c r="G31"/>
      <c r="H31" t="str">
        <f>+VLOOKUP(B31,Master!E:I,2,0)</f>
        <v>YD32</v>
      </c>
      <c r="I31" t="str">
        <f>+VLOOKUP(B31,Master!E:I,5,0)</f>
        <v>Regular</v>
      </c>
      <c r="J31" t="str">
        <f>+VLOOKUP(B31,Master!E:I,4,0)</f>
        <v>DD</v>
      </c>
      <c r="K31" t="e">
        <f>+VLOOKUP(J31,Notes!$A$33:$CL$42,MATCH(H31&amp;I31,Notes!$2:$2,0),0)</f>
        <v>#N/A</v>
      </c>
      <c r="L31" s="4" t="e">
        <f t="shared" si="1"/>
        <v>#N/A</v>
      </c>
      <c r="N31" s="2" t="s">
        <v>1044</v>
      </c>
      <c r="O31" s="2" t="str">
        <f>VLOOKUP(B31,Master!$E:$I,2,0)</f>
        <v>YD32</v>
      </c>
      <c r="P31" s="2" t="str">
        <f>VLOOKUP($B31,Master!$E:$I,5,0)</f>
        <v>Regular</v>
      </c>
      <c r="Q31" s="2" t="str">
        <f>VLOOKUP($B31,Master!$E:$I,4,0)</f>
        <v>DD</v>
      </c>
      <c r="R31" s="2" t="e">
        <f>VLOOKUP(Q31,Notes!$A$33:$CF$42,MATCH('AMFI NAV'!O31&amp;P31,Notes!$2:$2,0),0)</f>
        <v>#N/A</v>
      </c>
      <c r="S31" s="2">
        <f t="shared" si="0"/>
        <v>1000.9329</v>
      </c>
      <c r="T31" s="2" t="e">
        <f t="shared" si="2"/>
        <v>#N/A</v>
      </c>
      <c r="U31" s="2">
        <v>141318</v>
      </c>
      <c r="V31" s="2" t="s">
        <v>886</v>
      </c>
      <c r="W31" s="2" t="s">
        <v>1305</v>
      </c>
      <c r="Y31">
        <v>12.336399999999999</v>
      </c>
    </row>
    <row r="32" spans="1:25" hidden="1" x14ac:dyDescent="0.25">
      <c r="A32" s="2" t="str">
        <f>VLOOKUP(B32,Master!E:J,6,0)</f>
        <v>YD03RegularG</v>
      </c>
      <c r="B32">
        <v>103819</v>
      </c>
      <c r="C32" t="s">
        <v>802</v>
      </c>
      <c r="D32" s="4">
        <v>44469</v>
      </c>
      <c r="E32">
        <v>363.98899999999998</v>
      </c>
      <c r="F32">
        <v>363.98899999999998</v>
      </c>
      <c r="G32"/>
      <c r="H32" t="str">
        <f>+VLOOKUP(B32,Master!E:I,2,0)</f>
        <v>YD03</v>
      </c>
      <c r="I32" t="str">
        <f>+VLOOKUP(B32,Master!E:I,5,0)</f>
        <v>Regular</v>
      </c>
      <c r="J32" t="str">
        <f>+VLOOKUP(B32,Master!E:I,4,0)</f>
        <v>G</v>
      </c>
      <c r="K32" t="e">
        <f>+VLOOKUP(J32,Notes!$A$33:$CL$42,MATCH(H32&amp;I32,Notes!$2:$2,0),0)</f>
        <v>#N/A</v>
      </c>
      <c r="L32" s="4" t="e">
        <f t="shared" si="1"/>
        <v>#N/A</v>
      </c>
      <c r="N32" s="2" t="s">
        <v>1045</v>
      </c>
      <c r="O32" s="2" t="str">
        <f>VLOOKUP(B32,Master!$E:$I,2,0)</f>
        <v>YD03</v>
      </c>
      <c r="P32" s="2" t="str">
        <f>VLOOKUP($B32,Master!$E:$I,5,0)</f>
        <v>Regular</v>
      </c>
      <c r="Q32" s="2" t="str">
        <f>VLOOKUP($B32,Master!$E:$I,4,0)</f>
        <v>G</v>
      </c>
      <c r="R32" s="2" t="e">
        <f>VLOOKUP(Q32,Notes!$A$33:$CF$42,MATCH('AMFI NAV'!O32&amp;P32,Notes!$2:$2,0),0)</f>
        <v>#N/A</v>
      </c>
      <c r="S32" s="2">
        <f t="shared" si="0"/>
        <v>218.37899999999999</v>
      </c>
      <c r="T32" s="2" t="e">
        <f t="shared" si="2"/>
        <v>#N/A</v>
      </c>
      <c r="U32" s="2">
        <v>119077</v>
      </c>
      <c r="V32" s="2" t="s">
        <v>331</v>
      </c>
      <c r="W32" s="2" t="s">
        <v>1306</v>
      </c>
      <c r="X32" t="s">
        <v>1307</v>
      </c>
      <c r="Y32">
        <v>54.482999999999997</v>
      </c>
    </row>
    <row r="33" spans="1:25" hidden="1" x14ac:dyDescent="0.25">
      <c r="A33" s="2" t="str">
        <f>VLOOKUP(B33,Master!E:J,6,0)</f>
        <v>YD03RegularD</v>
      </c>
      <c r="B33">
        <v>103820</v>
      </c>
      <c r="C33" t="s">
        <v>1833</v>
      </c>
      <c r="D33" s="4">
        <v>44469</v>
      </c>
      <c r="E33">
        <v>33.159999999999997</v>
      </c>
      <c r="F33">
        <v>33.159999999999997</v>
      </c>
      <c r="G33"/>
      <c r="H33" t="str">
        <f>+VLOOKUP(B33,Master!E:I,2,0)</f>
        <v>YD03</v>
      </c>
      <c r="I33" t="str">
        <f>+VLOOKUP(B33,Master!E:I,5,0)</f>
        <v>Regular</v>
      </c>
      <c r="J33" t="str">
        <f>+VLOOKUP(B33,Master!E:I,4,0)</f>
        <v>D</v>
      </c>
      <c r="K33" t="e">
        <f>+VLOOKUP(J33,Notes!$A$33:$CL$42,MATCH(H33&amp;I33,Notes!$2:$2,0),0)</f>
        <v>#N/A</v>
      </c>
      <c r="L33" s="4" t="e">
        <f t="shared" si="1"/>
        <v>#N/A</v>
      </c>
      <c r="N33" s="2" t="s">
        <v>1046</v>
      </c>
      <c r="O33" s="2" t="str">
        <f>VLOOKUP(B33,Master!$E:$I,2,0)</f>
        <v>YD03</v>
      </c>
      <c r="P33" s="2" t="str">
        <f>VLOOKUP($B33,Master!$E:$I,5,0)</f>
        <v>Regular</v>
      </c>
      <c r="Q33" s="2" t="str">
        <f>VLOOKUP($B33,Master!$E:$I,4,0)</f>
        <v>D</v>
      </c>
      <c r="R33" s="2" t="e">
        <f>VLOOKUP(Q33,Notes!$A$33:$CF$42,MATCH('AMFI NAV'!O33&amp;P33,Notes!$2:$2,0),0)</f>
        <v>#N/A</v>
      </c>
      <c r="S33" s="2">
        <f t="shared" si="0"/>
        <v>22.065000000000001</v>
      </c>
      <c r="T33" s="2" t="e">
        <f t="shared" si="2"/>
        <v>#N/A</v>
      </c>
      <c r="U33" s="2">
        <v>119076</v>
      </c>
      <c r="V33" s="2" t="s">
        <v>332</v>
      </c>
      <c r="W33" s="2" t="s">
        <v>1308</v>
      </c>
      <c r="Y33">
        <v>42.767000000000003</v>
      </c>
    </row>
    <row r="34" spans="1:25" hidden="1" x14ac:dyDescent="0.25">
      <c r="A34" s="2" t="str">
        <f>VLOOKUP(B34,Master!E:J,6,0)</f>
        <v>YD29RegularG</v>
      </c>
      <c r="B34">
        <v>104138</v>
      </c>
      <c r="C34" t="s">
        <v>793</v>
      </c>
      <c r="D34" s="4">
        <v>44469</v>
      </c>
      <c r="E34">
        <v>2746.0120999999999</v>
      </c>
      <c r="F34">
        <v>2746.0120999999999</v>
      </c>
      <c r="G34"/>
      <c r="H34" t="str">
        <f>+VLOOKUP(B34,Master!E:I,2,0)</f>
        <v>YD29</v>
      </c>
      <c r="I34" t="str">
        <f>+VLOOKUP(B34,Master!E:I,5,0)</f>
        <v>Regular</v>
      </c>
      <c r="J34" t="str">
        <f>+VLOOKUP(B34,Master!E:I,4,0)</f>
        <v>G</v>
      </c>
      <c r="K34" t="e">
        <f>+VLOOKUP(J34,Notes!$A$33:$CL$42,MATCH(H34&amp;I34,Notes!$2:$2,0),0)</f>
        <v>#N/A</v>
      </c>
      <c r="L34" s="4" t="e">
        <f t="shared" si="1"/>
        <v>#N/A</v>
      </c>
      <c r="N34" s="2" t="s">
        <v>1047</v>
      </c>
      <c r="O34" s="2" t="str">
        <f>VLOOKUP(B34,Master!$E:$I,2,0)</f>
        <v>YD29</v>
      </c>
      <c r="P34" s="2" t="str">
        <f>VLOOKUP($B34,Master!$E:$I,5,0)</f>
        <v>Regular</v>
      </c>
      <c r="Q34" s="2" t="str">
        <f>VLOOKUP($B34,Master!$E:$I,4,0)</f>
        <v>G</v>
      </c>
      <c r="R34" s="2" t="e">
        <f>VLOOKUP(Q34,Notes!$A$33:$CF$42,MATCH('AMFI NAV'!O34&amp;P34,Notes!$2:$2,0),0)</f>
        <v>#N/A</v>
      </c>
      <c r="S34" s="2">
        <f t="shared" si="0"/>
        <v>2664.2492000000002</v>
      </c>
      <c r="T34" s="2" t="e">
        <f t="shared" si="2"/>
        <v>#N/A</v>
      </c>
      <c r="U34" s="2">
        <v>100080</v>
      </c>
      <c r="V34" s="2" t="s">
        <v>807</v>
      </c>
      <c r="W34" s="2" t="s">
        <v>1309</v>
      </c>
      <c r="X34" t="s">
        <v>1310</v>
      </c>
      <c r="Y34">
        <v>39.701999999999998</v>
      </c>
    </row>
    <row r="35" spans="1:25" hidden="1" x14ac:dyDescent="0.25">
      <c r="A35" s="2" t="str">
        <f>VLOOKUP(B35,Master!E:J,6,0)</f>
        <v>YD29RegularWD</v>
      </c>
      <c r="B35">
        <v>104139</v>
      </c>
      <c r="C35" t="s">
        <v>1823</v>
      </c>
      <c r="D35" s="4">
        <v>44469</v>
      </c>
      <c r="E35">
        <v>1005.0453</v>
      </c>
      <c r="F35">
        <v>1005.0453</v>
      </c>
      <c r="G35"/>
      <c r="H35" t="str">
        <f>+VLOOKUP(B35,Master!E:I,2,0)</f>
        <v>YD29</v>
      </c>
      <c r="I35" t="str">
        <f>+VLOOKUP(B35,Master!E:I,5,0)</f>
        <v>Regular</v>
      </c>
      <c r="J35" t="str">
        <f>+VLOOKUP(B35,Master!E:I,4,0)</f>
        <v>WD</v>
      </c>
      <c r="K35" t="e">
        <f>+VLOOKUP(J35,Notes!$A$33:$CL$42,MATCH(H35&amp;I35,Notes!$2:$2,0),0)</f>
        <v>#N/A</v>
      </c>
      <c r="L35" s="4" t="e">
        <f t="shared" si="1"/>
        <v>#N/A</v>
      </c>
      <c r="N35" s="2" t="s">
        <v>1048</v>
      </c>
      <c r="O35" s="2" t="str">
        <f>VLOOKUP(B35,Master!$E:$I,2,0)</f>
        <v>YD29</v>
      </c>
      <c r="P35" s="2" t="str">
        <f>VLOOKUP($B35,Master!$E:$I,5,0)</f>
        <v>Regular</v>
      </c>
      <c r="Q35" s="2" t="str">
        <f>VLOOKUP($B35,Master!$E:$I,4,0)</f>
        <v>WD</v>
      </c>
      <c r="R35" s="2" t="e">
        <f>VLOOKUP(Q35,Notes!$A$33:$CF$42,MATCH('AMFI NAV'!O35&amp;P35,Notes!$2:$2,0),0)</f>
        <v>#N/A</v>
      </c>
      <c r="S35" s="2">
        <f t="shared" si="0"/>
        <v>1005.6846</v>
      </c>
      <c r="T35" s="2" t="e">
        <f t="shared" si="2"/>
        <v>#N/A</v>
      </c>
      <c r="U35" s="2">
        <v>105875</v>
      </c>
      <c r="V35" s="2" t="s">
        <v>808</v>
      </c>
      <c r="W35" s="2" t="s">
        <v>1311</v>
      </c>
      <c r="Y35">
        <v>40.476999999999997</v>
      </c>
    </row>
    <row r="36" spans="1:25" hidden="1" x14ac:dyDescent="0.25">
      <c r="A36" s="2" t="str">
        <f>VLOOKUP(B36,Master!E:J,6,0)</f>
        <v>YD29RegularDD</v>
      </c>
      <c r="B36">
        <v>104140</v>
      </c>
      <c r="C36" t="s">
        <v>1820</v>
      </c>
      <c r="D36" s="4">
        <v>44469</v>
      </c>
      <c r="E36">
        <v>1005.4533</v>
      </c>
      <c r="F36">
        <v>1005.4533</v>
      </c>
      <c r="G36"/>
      <c r="H36" t="str">
        <f>+VLOOKUP(B36,Master!E:I,2,0)</f>
        <v>YD29</v>
      </c>
      <c r="I36" t="str">
        <f>+VLOOKUP(B36,Master!E:I,5,0)</f>
        <v>Regular</v>
      </c>
      <c r="J36" t="str">
        <f>+VLOOKUP(B36,Master!E:I,4,0)</f>
        <v>DD</v>
      </c>
      <c r="K36" t="e">
        <f>+VLOOKUP(J36,Notes!$A$33:$CL$42,MATCH(H36&amp;I36,Notes!$2:$2,0),0)</f>
        <v>#N/A</v>
      </c>
      <c r="L36" s="4" t="e">
        <f t="shared" si="1"/>
        <v>#N/A</v>
      </c>
      <c r="N36" s="2" t="s">
        <v>1049</v>
      </c>
      <c r="O36" s="2" t="str">
        <f>VLOOKUP(B36,Master!$E:$I,2,0)</f>
        <v>YD29</v>
      </c>
      <c r="P36" s="2" t="str">
        <f>VLOOKUP($B36,Master!$E:$I,5,0)</f>
        <v>Regular</v>
      </c>
      <c r="Q36" s="2" t="str">
        <f>VLOOKUP($B36,Master!$E:$I,4,0)</f>
        <v>DD</v>
      </c>
      <c r="R36" s="2" t="e">
        <f>VLOOKUP(Q36,Notes!$A$33:$CF$42,MATCH('AMFI NAV'!O36&amp;P36,Notes!$2:$2,0),0)</f>
        <v>#N/A</v>
      </c>
      <c r="S36" s="2">
        <f t="shared" si="0"/>
        <v>1005.4914</v>
      </c>
      <c r="T36" s="2" t="e">
        <f t="shared" si="2"/>
        <v>#N/A</v>
      </c>
      <c r="U36" s="2">
        <v>119249</v>
      </c>
      <c r="V36" s="2" t="s">
        <v>593</v>
      </c>
      <c r="W36" s="2" t="s">
        <v>1312</v>
      </c>
      <c r="X36" t="s">
        <v>1313</v>
      </c>
      <c r="Y36">
        <v>18.463999999999999</v>
      </c>
    </row>
    <row r="37" spans="1:25" hidden="1" x14ac:dyDescent="0.25">
      <c r="A37" s="2" t="str">
        <f>VLOOKUP(B37,Master!E:J,6,0)</f>
        <v>YD04RegularG</v>
      </c>
      <c r="B37">
        <v>104481</v>
      </c>
      <c r="C37" t="s">
        <v>806</v>
      </c>
      <c r="D37" s="4">
        <v>44469</v>
      </c>
      <c r="E37">
        <v>92.593000000000004</v>
      </c>
      <c r="F37">
        <v>92.593000000000004</v>
      </c>
      <c r="G37"/>
      <c r="H37" t="str">
        <f>+VLOOKUP(B37,Master!E:I,2,0)</f>
        <v>YD04</v>
      </c>
      <c r="I37" t="str">
        <f>+VLOOKUP(B37,Master!E:I,5,0)</f>
        <v>Regular</v>
      </c>
      <c r="J37" t="str">
        <f>+VLOOKUP(B37,Master!E:I,4,0)</f>
        <v>G</v>
      </c>
      <c r="K37" t="e">
        <f>+VLOOKUP(J37,Notes!$A$33:$CL$42,MATCH(H37&amp;I37,Notes!$2:$2,0),0)</f>
        <v>#N/A</v>
      </c>
      <c r="L37" s="4" t="e">
        <f t="shared" si="1"/>
        <v>#N/A</v>
      </c>
      <c r="N37" s="2" t="s">
        <v>1050</v>
      </c>
      <c r="O37" s="2" t="str">
        <f>VLOOKUP(B37,Master!$E:$I,2,0)</f>
        <v>YD04</v>
      </c>
      <c r="P37" s="2" t="str">
        <f>VLOOKUP($B37,Master!$E:$I,5,0)</f>
        <v>Regular</v>
      </c>
      <c r="Q37" s="2" t="str">
        <f>VLOOKUP($B37,Master!$E:$I,4,0)</f>
        <v>G</v>
      </c>
      <c r="R37" s="2" t="e">
        <f>VLOOKUP(Q37,Notes!$A$33:$CF$42,MATCH('AMFI NAV'!O37&amp;P37,Notes!$2:$2,0),0)</f>
        <v>#N/A</v>
      </c>
      <c r="S37" s="2">
        <f t="shared" si="0"/>
        <v>61.563000000000002</v>
      </c>
      <c r="T37" s="2" t="e">
        <f t="shared" si="2"/>
        <v>#N/A</v>
      </c>
      <c r="U37" s="2">
        <v>119250</v>
      </c>
      <c r="V37" s="2" t="s">
        <v>594</v>
      </c>
      <c r="W37" s="2" t="s">
        <v>1314</v>
      </c>
      <c r="Y37">
        <v>209.10599999999999</v>
      </c>
    </row>
    <row r="38" spans="1:25" hidden="1" x14ac:dyDescent="0.25">
      <c r="A38" s="2" t="str">
        <f>VLOOKUP(B38,Master!E:J,6,0)</f>
        <v>YD04RegularD</v>
      </c>
      <c r="B38">
        <v>104482</v>
      </c>
      <c r="C38" t="s">
        <v>1837</v>
      </c>
      <c r="D38" s="4">
        <v>44469</v>
      </c>
      <c r="E38">
        <v>27.481000000000002</v>
      </c>
      <c r="F38">
        <v>27.481000000000002</v>
      </c>
      <c r="G38"/>
      <c r="H38" t="str">
        <f>+VLOOKUP(B38,Master!E:I,2,0)</f>
        <v>YD04</v>
      </c>
      <c r="I38" t="str">
        <f>+VLOOKUP(B38,Master!E:I,5,0)</f>
        <v>Regular</v>
      </c>
      <c r="J38" t="str">
        <f>+VLOOKUP(B38,Master!E:I,4,0)</f>
        <v>D</v>
      </c>
      <c r="K38" t="e">
        <f>+VLOOKUP(J38,Notes!$A$33:$CL$42,MATCH(H38&amp;I38,Notes!$2:$2,0),0)</f>
        <v>#N/A</v>
      </c>
      <c r="L38" s="4" t="e">
        <f t="shared" si="1"/>
        <v>#N/A</v>
      </c>
      <c r="N38" s="2" t="s">
        <v>1051</v>
      </c>
      <c r="O38" s="2" t="str">
        <f>VLOOKUP(B38,Master!$E:$I,2,0)</f>
        <v>YD04</v>
      </c>
      <c r="P38" s="2" t="str">
        <f>VLOOKUP($B38,Master!$E:$I,5,0)</f>
        <v>Regular</v>
      </c>
      <c r="Q38" s="2" t="str">
        <f>VLOOKUP($B38,Master!$E:$I,4,0)</f>
        <v>D</v>
      </c>
      <c r="R38" s="2" t="e">
        <f>VLOOKUP(Q38,Notes!$A$33:$CF$42,MATCH('AMFI NAV'!O38&amp;P38,Notes!$2:$2,0),0)</f>
        <v>#N/A</v>
      </c>
      <c r="S38" s="2">
        <f t="shared" si="0"/>
        <v>20.297000000000001</v>
      </c>
      <c r="T38" s="2" t="e">
        <f t="shared" si="2"/>
        <v>#N/A</v>
      </c>
      <c r="U38" s="2">
        <v>101636</v>
      </c>
      <c r="V38" s="2" t="s">
        <v>803</v>
      </c>
      <c r="W38" s="2" t="s">
        <v>1315</v>
      </c>
      <c r="X38" t="s">
        <v>1316</v>
      </c>
      <c r="Y38">
        <v>16.637</v>
      </c>
    </row>
    <row r="39" spans="1:25" hidden="1" x14ac:dyDescent="0.25">
      <c r="A39" s="2" t="str">
        <f>VLOOKUP(B39,Master!E:J,6,0)</f>
        <v>YD07RegularG</v>
      </c>
      <c r="B39">
        <v>104772</v>
      </c>
      <c r="C39" t="s">
        <v>796</v>
      </c>
      <c r="D39" s="4">
        <v>44469</v>
      </c>
      <c r="E39">
        <v>81.436999999999998</v>
      </c>
      <c r="F39">
        <v>81.436999999999998</v>
      </c>
      <c r="G39"/>
      <c r="H39" t="str">
        <f>+VLOOKUP(B39,Master!E:I,2,0)</f>
        <v>YD07</v>
      </c>
      <c r="I39" t="str">
        <f>+VLOOKUP(B39,Master!E:I,5,0)</f>
        <v>Regular</v>
      </c>
      <c r="J39" t="str">
        <f>+VLOOKUP(B39,Master!E:I,4,0)</f>
        <v>G</v>
      </c>
      <c r="K39" t="e">
        <f>+VLOOKUP(J39,Notes!$A$33:$CL$42,MATCH(H39&amp;I39,Notes!$2:$2,0),0)</f>
        <v>#N/A</v>
      </c>
      <c r="L39" s="4" t="e">
        <f t="shared" si="1"/>
        <v>#N/A</v>
      </c>
      <c r="N39" s="2" t="s">
        <v>1052</v>
      </c>
      <c r="O39" s="2" t="str">
        <f>VLOOKUP(B39,Master!$E:$I,2,0)</f>
        <v>YD07</v>
      </c>
      <c r="P39" s="2" t="str">
        <f>VLOOKUP($B39,Master!$E:$I,5,0)</f>
        <v>Regular</v>
      </c>
      <c r="Q39" s="2" t="str">
        <f>VLOOKUP($B39,Master!$E:$I,4,0)</f>
        <v>G</v>
      </c>
      <c r="R39" s="2" t="e">
        <f>VLOOKUP(Q39,Notes!$A$33:$CF$42,MATCH('AMFI NAV'!O39&amp;P39,Notes!$2:$2,0),0)</f>
        <v>#N/A</v>
      </c>
      <c r="S39" s="2">
        <f t="shared" si="0"/>
        <v>47.895000000000003</v>
      </c>
      <c r="T39" s="2" t="e">
        <f t="shared" si="2"/>
        <v>#N/A</v>
      </c>
      <c r="U39" s="2">
        <v>101635</v>
      </c>
      <c r="V39" s="2" t="s">
        <v>804</v>
      </c>
      <c r="W39" s="2" t="s">
        <v>1317</v>
      </c>
      <c r="Y39">
        <v>198.83099999999999</v>
      </c>
    </row>
    <row r="40" spans="1:25" hidden="1" x14ac:dyDescent="0.25">
      <c r="A40" s="2" t="str">
        <f>VLOOKUP(B40,Master!E:J,6,0)</f>
        <v>YD07RegularD</v>
      </c>
      <c r="B40">
        <v>104773</v>
      </c>
      <c r="C40" t="s">
        <v>1825</v>
      </c>
      <c r="D40" s="4">
        <v>44469</v>
      </c>
      <c r="E40">
        <v>20.608000000000001</v>
      </c>
      <c r="F40">
        <v>20.608000000000001</v>
      </c>
      <c r="G40"/>
      <c r="H40" t="str">
        <f>+VLOOKUP(B40,Master!E:I,2,0)</f>
        <v>YD07</v>
      </c>
      <c r="I40" t="str">
        <f>+VLOOKUP(B40,Master!E:I,5,0)</f>
        <v>Regular</v>
      </c>
      <c r="J40" t="str">
        <f>+VLOOKUP(B40,Master!E:I,4,0)</f>
        <v>D</v>
      </c>
      <c r="K40" t="e">
        <f>+VLOOKUP(J40,Notes!$A$33:$CL$42,MATCH(H40&amp;I40,Notes!$2:$2,0),0)</f>
        <v>#N/A</v>
      </c>
      <c r="L40" s="4" t="e">
        <f t="shared" si="1"/>
        <v>#N/A</v>
      </c>
      <c r="N40" s="2" t="s">
        <v>1053</v>
      </c>
      <c r="O40" s="2" t="str">
        <f>VLOOKUP(B40,Master!$E:$I,2,0)</f>
        <v>YD07</v>
      </c>
      <c r="P40" s="2" t="str">
        <f>VLOOKUP($B40,Master!$E:$I,5,0)</f>
        <v>Regular</v>
      </c>
      <c r="Q40" s="2" t="str">
        <f>VLOOKUP($B40,Master!$E:$I,4,0)</f>
        <v>D</v>
      </c>
      <c r="R40" s="2" t="e">
        <f>VLOOKUP(Q40,Notes!$A$33:$CF$42,MATCH('AMFI NAV'!O40&amp;P40,Notes!$2:$2,0),0)</f>
        <v>#N/A</v>
      </c>
      <c r="S40" s="2">
        <f t="shared" si="0"/>
        <v>13.494</v>
      </c>
      <c r="T40" s="2" t="e">
        <f t="shared" si="2"/>
        <v>#N/A</v>
      </c>
      <c r="U40" s="2">
        <v>119219</v>
      </c>
      <c r="V40" s="2" t="s">
        <v>799</v>
      </c>
      <c r="W40" s="2" t="s">
        <v>1318</v>
      </c>
      <c r="X40" t="s">
        <v>1319</v>
      </c>
      <c r="Y40">
        <v>55.655999999999999</v>
      </c>
    </row>
    <row r="41" spans="1:25" hidden="1" x14ac:dyDescent="0.25">
      <c r="A41" s="2" t="str">
        <f>VLOOKUP(B41,Master!E:J,6,0)</f>
        <v>YD28RegularMD</v>
      </c>
      <c r="B41">
        <v>105667</v>
      </c>
      <c r="C41" t="s">
        <v>1768</v>
      </c>
      <c r="D41" s="4">
        <v>44469</v>
      </c>
      <c r="E41">
        <v>1058.3339000000001</v>
      </c>
      <c r="F41">
        <v>1058.3339000000001</v>
      </c>
      <c r="G41"/>
      <c r="H41" t="str">
        <f>+VLOOKUP(B41,Master!E:I,2,0)</f>
        <v>YD28</v>
      </c>
      <c r="I41" t="str">
        <f>+VLOOKUP(B41,Master!E:I,5,0)</f>
        <v>Regular</v>
      </c>
      <c r="J41" t="str">
        <f>+VLOOKUP(B41,Master!E:I,4,0)</f>
        <v>MD</v>
      </c>
      <c r="K41" t="e">
        <f>+VLOOKUP(J41,Notes!$A$33:$CL$42,MATCH(H41&amp;I41,Notes!$2:$2,0),0)</f>
        <v>#N/A</v>
      </c>
      <c r="L41" s="4" t="e">
        <f t="shared" si="1"/>
        <v>#N/A</v>
      </c>
      <c r="N41" s="2" t="s">
        <v>1054</v>
      </c>
      <c r="O41" s="2" t="str">
        <f>VLOOKUP(B41,Master!$E:$I,2,0)</f>
        <v>YD28</v>
      </c>
      <c r="P41" s="2" t="str">
        <f>VLOOKUP($B41,Master!$E:$I,5,0)</f>
        <v>Regular</v>
      </c>
      <c r="Q41" s="2" t="str">
        <f>VLOOKUP($B41,Master!$E:$I,4,0)</f>
        <v>MD</v>
      </c>
      <c r="R41" s="2" t="e">
        <f>VLOOKUP(Q41,Notes!$A$33:$CF$42,MATCH('AMFI NAV'!O41&amp;P41,Notes!$2:$2,0),0)</f>
        <v>#N/A</v>
      </c>
      <c r="S41" s="2">
        <f t="shared" si="0"/>
        <v>1052.0530000000001</v>
      </c>
      <c r="T41" s="2" t="e">
        <f t="shared" si="2"/>
        <v>#N/A</v>
      </c>
      <c r="U41" s="2">
        <v>119218</v>
      </c>
      <c r="V41" s="2" t="s">
        <v>800</v>
      </c>
      <c r="W41" s="2" t="s">
        <v>1320</v>
      </c>
      <c r="Y41">
        <v>232.84100000000001</v>
      </c>
    </row>
    <row r="42" spans="1:25" hidden="1" x14ac:dyDescent="0.25">
      <c r="A42" s="2" t="str">
        <f>VLOOKUP(B42,Master!E:J,6,0)</f>
        <v>YD28RegularD</v>
      </c>
      <c r="B42">
        <v>105668</v>
      </c>
      <c r="C42" t="s">
        <v>1766</v>
      </c>
      <c r="D42" s="4">
        <v>44469</v>
      </c>
      <c r="E42">
        <v>1261.5334</v>
      </c>
      <c r="F42">
        <v>1261.5334</v>
      </c>
      <c r="G42"/>
      <c r="H42" t="str">
        <f>+VLOOKUP(B42,Master!E:I,2,0)</f>
        <v>YD28</v>
      </c>
      <c r="I42" t="str">
        <f>+VLOOKUP(B42,Master!E:I,5,0)</f>
        <v>Regular</v>
      </c>
      <c r="J42" t="str">
        <f>+VLOOKUP(B42,Master!E:I,4,0)</f>
        <v>D</v>
      </c>
      <c r="K42" t="e">
        <f>+VLOOKUP(J42,Notes!$A$33:$CL$42,MATCH(H42&amp;I42,Notes!$2:$2,0),0)</f>
        <v>#N/A</v>
      </c>
      <c r="L42" s="4" t="e">
        <f t="shared" si="1"/>
        <v>#N/A</v>
      </c>
      <c r="N42" s="2" t="s">
        <v>1055</v>
      </c>
      <c r="O42" s="2" t="str">
        <f>VLOOKUP(B42,Master!$E:$I,2,0)</f>
        <v>YD28</v>
      </c>
      <c r="P42" s="2" t="str">
        <f>VLOOKUP($B42,Master!$E:$I,5,0)</f>
        <v>Regular</v>
      </c>
      <c r="Q42" s="2" t="str">
        <f>VLOOKUP($B42,Master!$E:$I,4,0)</f>
        <v>D</v>
      </c>
      <c r="R42" s="2" t="e">
        <f>VLOOKUP(Q42,Notes!$A$33:$CF$42,MATCH('AMFI NAV'!O42&amp;P42,Notes!$2:$2,0),0)</f>
        <v>#N/A</v>
      </c>
      <c r="S42" s="2">
        <f t="shared" si="0"/>
        <v>1274.3786</v>
      </c>
      <c r="T42" s="2" t="e">
        <f t="shared" si="2"/>
        <v>#N/A</v>
      </c>
      <c r="U42" s="2">
        <v>103820</v>
      </c>
      <c r="V42" s="2" t="s">
        <v>801</v>
      </c>
      <c r="W42" s="2" t="s">
        <v>1321</v>
      </c>
      <c r="X42" t="s">
        <v>1322</v>
      </c>
      <c r="Y42">
        <v>22.065000000000001</v>
      </c>
    </row>
    <row r="43" spans="1:25" hidden="1" x14ac:dyDescent="0.25">
      <c r="A43" s="2" t="str">
        <f>VLOOKUP(B43,Master!E:J,6,0)</f>
        <v>YD28RegularG</v>
      </c>
      <c r="B43">
        <v>105669</v>
      </c>
      <c r="C43" t="s">
        <v>762</v>
      </c>
      <c r="D43" s="4">
        <v>44469</v>
      </c>
      <c r="E43">
        <v>2686.1632</v>
      </c>
      <c r="F43">
        <v>2686.1632</v>
      </c>
      <c r="G43"/>
      <c r="H43" t="str">
        <f>+VLOOKUP(B43,Master!E:I,2,0)</f>
        <v>YD28</v>
      </c>
      <c r="I43" t="str">
        <f>+VLOOKUP(B43,Master!E:I,5,0)</f>
        <v>Regular</v>
      </c>
      <c r="J43" t="str">
        <f>+VLOOKUP(B43,Master!E:I,4,0)</f>
        <v>G</v>
      </c>
      <c r="K43" t="e">
        <f>+VLOOKUP(J43,Notes!$A$33:$CL$42,MATCH(H43&amp;I43,Notes!$2:$2,0),0)</f>
        <v>#N/A</v>
      </c>
      <c r="L43" s="4" t="e">
        <f t="shared" si="1"/>
        <v>#N/A</v>
      </c>
      <c r="N43" s="2" t="s">
        <v>1056</v>
      </c>
      <c r="O43" s="2" t="str">
        <f>VLOOKUP(B43,Master!$E:$I,2,0)</f>
        <v>YD28</v>
      </c>
      <c r="P43" s="2" t="str">
        <f>VLOOKUP($B43,Master!$E:$I,5,0)</f>
        <v>Regular</v>
      </c>
      <c r="Q43" s="2" t="str">
        <f>VLOOKUP($B43,Master!$E:$I,4,0)</f>
        <v>G</v>
      </c>
      <c r="R43" s="2" t="e">
        <f>VLOOKUP(Q43,Notes!$A$33:$CF$42,MATCH('AMFI NAV'!O43&amp;P43,Notes!$2:$2,0),0)</f>
        <v>#N/A</v>
      </c>
      <c r="S43" s="2">
        <f t="shared" si="0"/>
        <v>2562.5758999999998</v>
      </c>
      <c r="T43" s="2" t="e">
        <f t="shared" si="2"/>
        <v>#N/A</v>
      </c>
      <c r="U43" s="2">
        <v>103819</v>
      </c>
      <c r="V43" s="2" t="s">
        <v>802</v>
      </c>
      <c r="W43" s="2" t="s">
        <v>1323</v>
      </c>
      <c r="Y43">
        <v>218.37899999999999</v>
      </c>
    </row>
    <row r="44" spans="1:25" hidden="1" x14ac:dyDescent="0.25">
      <c r="A44" s="2" t="str">
        <f>VLOOKUP(B44,Master!E:J,6,0)</f>
        <v>YD01RegularG</v>
      </c>
      <c r="B44">
        <v>105875</v>
      </c>
      <c r="C44" t="s">
        <v>1828</v>
      </c>
      <c r="D44" s="4">
        <v>44469</v>
      </c>
      <c r="E44">
        <v>67.426000000000002</v>
      </c>
      <c r="F44">
        <v>67.426000000000002</v>
      </c>
      <c r="G44"/>
      <c r="H44" t="str">
        <f>+VLOOKUP(B44,Master!E:I,2,0)</f>
        <v>YD01</v>
      </c>
      <c r="I44" t="str">
        <f>+VLOOKUP(B44,Master!E:I,5,0)</f>
        <v>Regular</v>
      </c>
      <c r="J44" t="str">
        <f>+VLOOKUP(B44,Master!E:I,4,0)</f>
        <v>G</v>
      </c>
      <c r="K44" t="e">
        <f>+VLOOKUP(J44,Notes!$A$33:$CL$42,MATCH(H44&amp;I44,Notes!$2:$2,0),0)</f>
        <v>#N/A</v>
      </c>
      <c r="L44" s="4" t="e">
        <f t="shared" si="1"/>
        <v>#N/A</v>
      </c>
      <c r="N44" s="2" t="s">
        <v>1057</v>
      </c>
      <c r="O44" s="2" t="str">
        <f>VLOOKUP(B44,Master!$E:$I,2,0)</f>
        <v>YD01</v>
      </c>
      <c r="P44" s="2" t="str">
        <f>VLOOKUP($B44,Master!$E:$I,5,0)</f>
        <v>Regular</v>
      </c>
      <c r="Q44" s="2" t="str">
        <f>VLOOKUP($B44,Master!$E:$I,4,0)</f>
        <v>G</v>
      </c>
      <c r="R44" s="2" t="e">
        <f>VLOOKUP(Q44,Notes!$A$33:$CF$42,MATCH('AMFI NAV'!O44&amp;P44,Notes!$2:$2,0),0)</f>
        <v>#N/A</v>
      </c>
      <c r="S44" s="2">
        <f t="shared" si="0"/>
        <v>40.476999999999997</v>
      </c>
      <c r="T44" s="2" t="e">
        <f t="shared" si="2"/>
        <v>#N/A</v>
      </c>
      <c r="U44" s="2">
        <v>119070</v>
      </c>
      <c r="V44" s="2" t="s">
        <v>528</v>
      </c>
      <c r="W44" s="2" t="s">
        <v>1324</v>
      </c>
      <c r="X44" t="s">
        <v>1325</v>
      </c>
      <c r="Y44">
        <v>45.085999999999999</v>
      </c>
    </row>
    <row r="45" spans="1:25" hidden="1" x14ac:dyDescent="0.25">
      <c r="A45" s="2" t="str">
        <f>VLOOKUP(B45,Master!E:J,6,0)</f>
        <v>YD28RegularWD</v>
      </c>
      <c r="B45">
        <v>105878</v>
      </c>
      <c r="C45" t="s">
        <v>1769</v>
      </c>
      <c r="D45" s="4">
        <v>44469</v>
      </c>
      <c r="E45">
        <v>1052.7234000000001</v>
      </c>
      <c r="F45">
        <v>1052.7234000000001</v>
      </c>
      <c r="G45"/>
      <c r="H45" t="str">
        <f>+VLOOKUP(B45,Master!E:I,2,0)</f>
        <v>YD28</v>
      </c>
      <c r="I45" t="str">
        <f>+VLOOKUP(B45,Master!E:I,5,0)</f>
        <v>Regular</v>
      </c>
      <c r="J45" t="str">
        <f>+VLOOKUP(B45,Master!E:I,4,0)</f>
        <v>WD</v>
      </c>
      <c r="K45" t="e">
        <f>+VLOOKUP(J45,Notes!$A$33:$CL$42,MATCH(H45&amp;I45,Notes!$2:$2,0),0)</f>
        <v>#N/A</v>
      </c>
      <c r="L45" s="4" t="e">
        <f t="shared" si="1"/>
        <v>#N/A</v>
      </c>
      <c r="N45" s="2" t="s">
        <v>1058</v>
      </c>
      <c r="O45" s="2" t="str">
        <f>VLOOKUP(B45,Master!$E:$I,2,0)</f>
        <v>YD28</v>
      </c>
      <c r="P45" s="2" t="str">
        <f>VLOOKUP($B45,Master!$E:$I,5,0)</f>
        <v>Regular</v>
      </c>
      <c r="Q45" s="2" t="str">
        <f>VLOOKUP($B45,Master!$E:$I,4,0)</f>
        <v>WD</v>
      </c>
      <c r="R45" s="2" t="e">
        <f>VLOOKUP(Q45,Notes!$A$33:$CF$42,MATCH('AMFI NAV'!O45&amp;P45,Notes!$2:$2,0),0)</f>
        <v>#N/A</v>
      </c>
      <c r="S45" s="2">
        <f t="shared" si="0"/>
        <v>1047.1804</v>
      </c>
      <c r="T45" s="2" t="e">
        <f t="shared" si="2"/>
        <v>#N/A</v>
      </c>
      <c r="U45" s="2">
        <v>119071</v>
      </c>
      <c r="V45" s="2" t="s">
        <v>529</v>
      </c>
      <c r="W45" s="2" t="s">
        <v>1326</v>
      </c>
      <c r="Y45">
        <v>65.36</v>
      </c>
    </row>
    <row r="46" spans="1:25" hidden="1" x14ac:dyDescent="0.25">
      <c r="A46" s="2" t="str">
        <f>VLOOKUP(B46,Master!E:J,6,0)</f>
        <v>YD12RegularG</v>
      </c>
      <c r="B46">
        <v>105989</v>
      </c>
      <c r="C46" t="s">
        <v>820</v>
      </c>
      <c r="D46" s="4">
        <v>44469</v>
      </c>
      <c r="E46">
        <v>105.82</v>
      </c>
      <c r="F46">
        <v>105.82</v>
      </c>
      <c r="G46"/>
      <c r="H46" t="str">
        <f>+VLOOKUP(B46,Master!E:I,2,0)</f>
        <v>YD12</v>
      </c>
      <c r="I46" t="str">
        <f>+VLOOKUP(B46,Master!E:I,5,0)</f>
        <v>Regular</v>
      </c>
      <c r="J46" t="str">
        <f>+VLOOKUP(B46,Master!E:I,4,0)</f>
        <v>G</v>
      </c>
      <c r="K46" t="e">
        <f>+VLOOKUP(J46,Notes!$A$33:$CL$42,MATCH(H46&amp;I46,Notes!$2:$2,0),0)</f>
        <v>#N/A</v>
      </c>
      <c r="L46" s="4" t="e">
        <f t="shared" si="1"/>
        <v>#N/A</v>
      </c>
      <c r="N46" s="2" t="s">
        <v>695</v>
      </c>
      <c r="O46" s="2" t="str">
        <f>VLOOKUP(B46,Master!$E:$I,2,0)</f>
        <v>YD12</v>
      </c>
      <c r="P46" s="2" t="str">
        <f>VLOOKUP($B46,Master!$E:$I,5,0)</f>
        <v>Regular</v>
      </c>
      <c r="Q46" s="2" t="str">
        <f>VLOOKUP($B46,Master!$E:$I,4,0)</f>
        <v>G</v>
      </c>
      <c r="R46" s="2" t="e">
        <f>VLOOKUP(Q46,Notes!$A$33:$CF$42,MATCH('AMFI NAV'!O46&amp;P46,Notes!$2:$2,0),0)</f>
        <v>#N/A</v>
      </c>
      <c r="S46" s="2">
        <f t="shared" si="0"/>
        <v>60.033999999999999</v>
      </c>
      <c r="T46" s="2" t="e">
        <f t="shared" si="2"/>
        <v>#N/A</v>
      </c>
      <c r="U46" s="2">
        <v>104482</v>
      </c>
      <c r="V46" s="2" t="s">
        <v>805</v>
      </c>
      <c r="W46" s="2" t="s">
        <v>1327</v>
      </c>
      <c r="X46" t="s">
        <v>1328</v>
      </c>
      <c r="Y46">
        <v>20.297000000000001</v>
      </c>
    </row>
    <row r="47" spans="1:25" hidden="1" x14ac:dyDescent="0.25">
      <c r="A47" s="2" t="str">
        <f>VLOOKUP(B47,Master!E:J,6,0)</f>
        <v>YD33RegularD</v>
      </c>
      <c r="B47">
        <v>106596</v>
      </c>
      <c r="C47" t="s">
        <v>1879</v>
      </c>
      <c r="D47" s="4">
        <v>44469</v>
      </c>
      <c r="E47">
        <v>11.613300000000001</v>
      </c>
      <c r="F47">
        <v>11.613300000000001</v>
      </c>
      <c r="G47"/>
      <c r="H47" t="str">
        <f>+VLOOKUP(B47,Master!E:I,2,0)</f>
        <v>YD33</v>
      </c>
      <c r="I47" t="str">
        <f>+VLOOKUP(B47,Master!E:I,5,0)</f>
        <v>Regular</v>
      </c>
      <c r="J47" t="str">
        <f>+VLOOKUP(B47,Master!E:I,4,0)</f>
        <v>D</v>
      </c>
      <c r="K47" t="e">
        <f>+VLOOKUP(J47,Notes!$A$33:$CL$42,MATCH(H47&amp;I47,Notes!$2:$2,0),0)</f>
        <v>#N/A</v>
      </c>
      <c r="L47" s="4" t="e">
        <f t="shared" si="1"/>
        <v>#N/A</v>
      </c>
      <c r="N47" s="2" t="s">
        <v>1059</v>
      </c>
      <c r="O47" s="2" t="str">
        <f>VLOOKUP(B47,Master!$E:$I,2,0)</f>
        <v>YD33</v>
      </c>
      <c r="P47" s="2" t="str">
        <f>VLOOKUP($B47,Master!$E:$I,5,0)</f>
        <v>Regular</v>
      </c>
      <c r="Q47" s="2" t="str">
        <f>VLOOKUP($B47,Master!$E:$I,4,0)</f>
        <v>D</v>
      </c>
      <c r="R47" s="2" t="e">
        <f>VLOOKUP(Q47,Notes!$A$33:$CF$42,MATCH('AMFI NAV'!O47&amp;P47,Notes!$2:$2,0),0)</f>
        <v>#N/A</v>
      </c>
      <c r="S47" s="2">
        <f t="shared" si="0"/>
        <v>16.713200000000001</v>
      </c>
      <c r="T47" s="2" t="e">
        <f t="shared" si="2"/>
        <v>#N/A</v>
      </c>
      <c r="U47" s="2">
        <v>104481</v>
      </c>
      <c r="V47" s="2" t="s">
        <v>806</v>
      </c>
      <c r="W47" s="2" t="s">
        <v>1329</v>
      </c>
      <c r="Y47">
        <v>61.563000000000002</v>
      </c>
    </row>
    <row r="48" spans="1:25" hidden="1" x14ac:dyDescent="0.25">
      <c r="A48" s="2" t="str">
        <f>VLOOKUP(B48,Master!E:J,6,0)</f>
        <v>YD33RegularG</v>
      </c>
      <c r="B48">
        <v>106597</v>
      </c>
      <c r="C48" t="s">
        <v>988</v>
      </c>
      <c r="D48" s="4">
        <v>44469</v>
      </c>
      <c r="E48">
        <v>15.824</v>
      </c>
      <c r="F48">
        <v>15.824</v>
      </c>
      <c r="G48"/>
      <c r="H48" t="str">
        <f>+VLOOKUP(B48,Master!E:I,2,0)</f>
        <v>YD33</v>
      </c>
      <c r="I48" t="str">
        <f>+VLOOKUP(B48,Master!E:I,5,0)</f>
        <v>Regular</v>
      </c>
      <c r="J48" t="str">
        <f>+VLOOKUP(B48,Master!E:I,4,0)</f>
        <v>G</v>
      </c>
      <c r="K48" t="e">
        <f>+VLOOKUP(J48,Notes!$A$33:$CL$42,MATCH(H48&amp;I48,Notes!$2:$2,0),0)</f>
        <v>#N/A</v>
      </c>
      <c r="L48" s="4" t="e">
        <f t="shared" si="1"/>
        <v>#N/A</v>
      </c>
      <c r="N48" s="2" t="s">
        <v>696</v>
      </c>
      <c r="O48" s="2" t="str">
        <f>VLOOKUP(B48,Master!$E:$I,2,0)</f>
        <v>YD33</v>
      </c>
      <c r="P48" s="2" t="str">
        <f>VLOOKUP($B48,Master!$E:$I,5,0)</f>
        <v>Regular</v>
      </c>
      <c r="Q48" s="2" t="str">
        <f>VLOOKUP($B48,Master!$E:$I,4,0)</f>
        <v>G</v>
      </c>
      <c r="R48" s="2" t="e">
        <f>VLOOKUP(Q48,Notes!$A$33:$CF$42,MATCH('AMFI NAV'!O48&amp;P48,Notes!$2:$2,0),0)</f>
        <v>#N/A</v>
      </c>
      <c r="S48" s="2">
        <f t="shared" si="0"/>
        <v>20.410900000000002</v>
      </c>
      <c r="T48" s="2" t="e">
        <f t="shared" si="2"/>
        <v>#N/A</v>
      </c>
      <c r="U48" s="2">
        <v>119213</v>
      </c>
      <c r="V48" s="2" t="s">
        <v>575</v>
      </c>
      <c r="W48" s="2" t="s">
        <v>1330</v>
      </c>
      <c r="X48" t="s">
        <v>1331</v>
      </c>
      <c r="Y48">
        <v>30.105</v>
      </c>
    </row>
    <row r="49" spans="1:25" hidden="1" x14ac:dyDescent="0.25">
      <c r="A49" s="2" t="str">
        <f>VLOOKUP(B49,Master!E:J,6,0)</f>
        <v>YD25RegularG</v>
      </c>
      <c r="B49">
        <v>108202</v>
      </c>
      <c r="C49" t="s">
        <v>979</v>
      </c>
      <c r="D49" s="4">
        <v>44469</v>
      </c>
      <c r="E49">
        <v>53.395000000000003</v>
      </c>
      <c r="F49">
        <v>53.395000000000003</v>
      </c>
      <c r="G49"/>
      <c r="H49" t="str">
        <f>+VLOOKUP(B49,Master!E:I,2,0)</f>
        <v>YD25</v>
      </c>
      <c r="I49" t="str">
        <f>+VLOOKUP(B49,Master!E:I,5,0)</f>
        <v>Regular</v>
      </c>
      <c r="J49" t="str">
        <f>+VLOOKUP(B49,Master!E:I,4,0)</f>
        <v>G</v>
      </c>
      <c r="K49" t="e">
        <f>+VLOOKUP(J49,Notes!$A$33:$CL$42,MATCH(H49&amp;I49,Notes!$2:$2,0),0)</f>
        <v>#N/A</v>
      </c>
      <c r="L49" s="4" t="e">
        <f t="shared" si="1"/>
        <v>#N/A</v>
      </c>
      <c r="N49" s="2" t="s">
        <v>697</v>
      </c>
      <c r="O49" s="2" t="str">
        <f>VLOOKUP(B49,Master!$E:$I,2,0)</f>
        <v>YD25</v>
      </c>
      <c r="P49" s="2" t="str">
        <f>VLOOKUP($B49,Master!$E:$I,5,0)</f>
        <v>Regular</v>
      </c>
      <c r="Q49" s="2" t="str">
        <f>VLOOKUP($B49,Master!$E:$I,4,0)</f>
        <v>G</v>
      </c>
      <c r="R49" s="2" t="e">
        <f>VLOOKUP(Q49,Notes!$A$33:$CF$42,MATCH('AMFI NAV'!O49&amp;P49,Notes!$2:$2,0),0)</f>
        <v>#N/A</v>
      </c>
      <c r="S49" s="2">
        <f t="shared" si="0"/>
        <v>27.838999999999999</v>
      </c>
      <c r="T49" s="2" t="e">
        <f t="shared" si="2"/>
        <v>#N/A</v>
      </c>
      <c r="U49" s="2">
        <v>119212</v>
      </c>
      <c r="V49" s="2" t="s">
        <v>576</v>
      </c>
      <c r="W49" s="2" t="s">
        <v>1332</v>
      </c>
      <c r="Y49">
        <v>63.216000000000001</v>
      </c>
    </row>
    <row r="50" spans="1:25" hidden="1" x14ac:dyDescent="0.25">
      <c r="A50" s="2" t="str">
        <f>VLOOKUP(B50,Master!E:J,6,0)</f>
        <v>YD25RegularD</v>
      </c>
      <c r="B50">
        <v>108203</v>
      </c>
      <c r="C50" t="s">
        <v>1843</v>
      </c>
      <c r="D50" s="4">
        <v>44469</v>
      </c>
      <c r="E50">
        <v>24.204000000000001</v>
      </c>
      <c r="F50">
        <v>24.204000000000001</v>
      </c>
      <c r="G50"/>
      <c r="H50" t="str">
        <f>+VLOOKUP(B50,Master!E:I,2,0)</f>
        <v>YD25</v>
      </c>
      <c r="I50" t="str">
        <f>+VLOOKUP(B50,Master!E:I,5,0)</f>
        <v>Regular</v>
      </c>
      <c r="J50" t="str">
        <f>+VLOOKUP(B50,Master!E:I,4,0)</f>
        <v>D</v>
      </c>
      <c r="K50" t="e">
        <f>+VLOOKUP(J50,Notes!$A$33:$CL$42,MATCH(H50&amp;I50,Notes!$2:$2,0),0)</f>
        <v>#N/A</v>
      </c>
      <c r="L50" s="4" t="e">
        <f t="shared" si="1"/>
        <v>#N/A</v>
      </c>
      <c r="N50" s="2" t="s">
        <v>1060</v>
      </c>
      <c r="O50" s="2" t="str">
        <f>VLOOKUP(B50,Master!$E:$I,2,0)</f>
        <v>YD25</v>
      </c>
      <c r="P50" s="2" t="str">
        <f>VLOOKUP($B50,Master!$E:$I,5,0)</f>
        <v>Regular</v>
      </c>
      <c r="Q50" s="2" t="str">
        <f>VLOOKUP($B50,Master!$E:$I,4,0)</f>
        <v>D</v>
      </c>
      <c r="R50" s="2" t="e">
        <f>VLOOKUP(Q50,Notes!$A$33:$CF$42,MATCH('AMFI NAV'!O50&amp;P50,Notes!$2:$2,0),0)</f>
        <v>#N/A</v>
      </c>
      <c r="S50" s="2">
        <f t="shared" si="0"/>
        <v>13.292999999999999</v>
      </c>
      <c r="T50" s="2" t="e">
        <f t="shared" si="2"/>
        <v>#N/A</v>
      </c>
      <c r="U50" s="2">
        <v>113153</v>
      </c>
      <c r="V50" s="2" t="s">
        <v>819</v>
      </c>
      <c r="W50" s="2" t="s">
        <v>1333</v>
      </c>
      <c r="X50" t="s">
        <v>1334</v>
      </c>
      <c r="Y50">
        <v>28.573</v>
      </c>
    </row>
    <row r="51" spans="1:25" hidden="1" x14ac:dyDescent="0.25">
      <c r="A51" s="2" t="str">
        <f>VLOOKUP(B51,Master!E:J,6,0)</f>
        <v>YD28RegularDD</v>
      </c>
      <c r="B51">
        <v>111786</v>
      </c>
      <c r="C51" t="s">
        <v>1767</v>
      </c>
      <c r="D51" s="4">
        <v>44469</v>
      </c>
      <c r="E51">
        <v>1065.9808</v>
      </c>
      <c r="F51">
        <v>1065.9808</v>
      </c>
      <c r="G51"/>
      <c r="H51" t="str">
        <f>+VLOOKUP(B51,Master!E:I,2,0)</f>
        <v>YD28</v>
      </c>
      <c r="I51" t="str">
        <f>+VLOOKUP(B51,Master!E:I,5,0)</f>
        <v>Regular</v>
      </c>
      <c r="J51" t="str">
        <f>+VLOOKUP(B51,Master!E:I,4,0)</f>
        <v>DD</v>
      </c>
      <c r="K51" t="e">
        <f>+VLOOKUP(J51,Notes!$A$33:$CL$42,MATCH(H51&amp;I51,Notes!$2:$2,0),0)</f>
        <v>#N/A</v>
      </c>
      <c r="L51" s="4" t="e">
        <f t="shared" si="1"/>
        <v>#N/A</v>
      </c>
      <c r="N51" s="2" t="s">
        <v>698</v>
      </c>
      <c r="O51" s="2" t="str">
        <f>VLOOKUP(B51,Master!$E:$I,2,0)</f>
        <v>YD28</v>
      </c>
      <c r="P51" s="2" t="str">
        <f>VLOOKUP($B51,Master!$E:$I,5,0)</f>
        <v>Regular</v>
      </c>
      <c r="Q51" s="2" t="str">
        <f>VLOOKUP($B51,Master!$E:$I,4,0)</f>
        <v>DD</v>
      </c>
      <c r="R51" s="2" t="e">
        <f>VLOOKUP(Q51,Notes!$A$33:$CF$42,MATCH('AMFI NAV'!O51&amp;P51,Notes!$2:$2,0),0)</f>
        <v>#N/A</v>
      </c>
      <c r="S51" s="2">
        <f t="shared" si="0"/>
        <v>1059.5354</v>
      </c>
      <c r="T51" s="2" t="e">
        <f t="shared" si="2"/>
        <v>#N/A</v>
      </c>
      <c r="U51" s="2">
        <v>105989</v>
      </c>
      <c r="V51" s="2" t="s">
        <v>820</v>
      </c>
      <c r="W51" s="2" t="s">
        <v>1335</v>
      </c>
      <c r="Y51">
        <v>60.033999999999999</v>
      </c>
    </row>
    <row r="52" spans="1:25" hidden="1" x14ac:dyDescent="0.25">
      <c r="A52" s="2" t="str">
        <f>VLOOKUP(B52,Master!E:J,6,0)</f>
        <v>YD59RegularG</v>
      </c>
      <c r="B52">
        <v>112126</v>
      </c>
      <c r="C52" t="s">
        <v>618</v>
      </c>
      <c r="D52" s="4">
        <v>44469</v>
      </c>
      <c r="E52">
        <v>16.808900000000001</v>
      </c>
      <c r="F52">
        <v>16.808900000000001</v>
      </c>
      <c r="G52"/>
      <c r="H52" t="str">
        <f>+VLOOKUP(B52,Master!E:I,2,0)</f>
        <v>YD59</v>
      </c>
      <c r="I52" t="str">
        <f>+VLOOKUP(B52,Master!E:I,5,0)</f>
        <v>Regular</v>
      </c>
      <c r="J52" t="str">
        <f>+VLOOKUP(B52,Master!E:I,4,0)</f>
        <v>G</v>
      </c>
      <c r="K52" t="e">
        <f>+VLOOKUP(J52,Notes!$A$33:$CL$42,MATCH(H52&amp;I52,Notes!$2:$2,0),0)</f>
        <v>#N/A</v>
      </c>
      <c r="L52" s="4" t="e">
        <f t="shared" si="1"/>
        <v>#N/A</v>
      </c>
      <c r="N52" s="2" t="s">
        <v>664</v>
      </c>
      <c r="O52" s="2" t="str">
        <f>VLOOKUP(B52,Master!$E:$I,2,0)</f>
        <v>YD59</v>
      </c>
      <c r="P52" s="2" t="str">
        <f>VLOOKUP($B52,Master!$E:$I,5,0)</f>
        <v>Regular</v>
      </c>
      <c r="Q52" s="2" t="str">
        <f>VLOOKUP($B52,Master!$E:$I,4,0)</f>
        <v>G</v>
      </c>
      <c r="R52" s="2" t="e">
        <f>VLOOKUP(Q52,Notes!$A$33:$CF$42,MATCH('AMFI NAV'!O52&amp;P52,Notes!$2:$2,0),0)</f>
        <v>#N/A</v>
      </c>
      <c r="S52" s="2">
        <f t="shared" si="0"/>
        <v>11.2188</v>
      </c>
      <c r="T52" s="2" t="e">
        <f t="shared" si="2"/>
        <v>#N/A</v>
      </c>
      <c r="U52" s="2">
        <v>119095</v>
      </c>
      <c r="V52" s="2" t="s">
        <v>488</v>
      </c>
      <c r="W52" s="2" t="s">
        <v>1336</v>
      </c>
      <c r="X52" t="s">
        <v>1337</v>
      </c>
      <c r="Y52">
        <v>24.690999999999999</v>
      </c>
    </row>
    <row r="53" spans="1:25" hidden="1" x14ac:dyDescent="0.25">
      <c r="A53" s="2" t="str">
        <f>VLOOKUP(B53,Master!E:J,6,0)</f>
        <v>YD59RegularD</v>
      </c>
      <c r="B53">
        <v>112127</v>
      </c>
      <c r="C53" t="s">
        <v>1877</v>
      </c>
      <c r="D53" s="4">
        <v>44469</v>
      </c>
      <c r="E53">
        <v>14.3757</v>
      </c>
      <c r="F53">
        <v>14.3757</v>
      </c>
      <c r="G53"/>
      <c r="H53" t="str">
        <f>+VLOOKUP(B53,Master!E:I,2,0)</f>
        <v>YD59</v>
      </c>
      <c r="I53" t="str">
        <f>+VLOOKUP(B53,Master!E:I,5,0)</f>
        <v>Regular</v>
      </c>
      <c r="J53" t="str">
        <f>+VLOOKUP(B53,Master!E:I,4,0)</f>
        <v>D</v>
      </c>
      <c r="K53" t="e">
        <f>+VLOOKUP(J53,Notes!$A$33:$CL$42,MATCH(H53&amp;I53,Notes!$2:$2,0),0)</f>
        <v>#N/A</v>
      </c>
      <c r="L53" s="4" t="e">
        <f t="shared" si="1"/>
        <v>#N/A</v>
      </c>
      <c r="N53" s="2" t="s">
        <v>1061</v>
      </c>
      <c r="O53" s="2" t="str">
        <f>VLOOKUP(B53,Master!$E:$I,2,0)</f>
        <v>YD59</v>
      </c>
      <c r="P53" s="2" t="str">
        <f>VLOOKUP($B53,Master!$E:$I,5,0)</f>
        <v>Regular</v>
      </c>
      <c r="Q53" s="2" t="str">
        <f>VLOOKUP($B53,Master!$E:$I,4,0)</f>
        <v>D</v>
      </c>
      <c r="R53" s="2" t="e">
        <f>VLOOKUP(Q53,Notes!$A$33:$CF$42,MATCH('AMFI NAV'!O53&amp;P53,Notes!$2:$2,0),0)</f>
        <v>#N/A</v>
      </c>
      <c r="S53" s="2">
        <f t="shared" si="0"/>
        <v>9.5946999999999996</v>
      </c>
      <c r="T53" s="2" t="e">
        <f t="shared" si="2"/>
        <v>#N/A</v>
      </c>
      <c r="U53" s="2">
        <v>119096</v>
      </c>
      <c r="V53" s="2" t="s">
        <v>489</v>
      </c>
      <c r="W53" s="2" t="s">
        <v>1338</v>
      </c>
      <c r="Y53">
        <v>24.690999999999999</v>
      </c>
    </row>
    <row r="54" spans="1:25" hidden="1" x14ac:dyDescent="0.25">
      <c r="A54" s="2" t="str">
        <f>VLOOKUP(B54,Master!E:J,6,0)</f>
        <v>YD60RegularG</v>
      </c>
      <c r="B54">
        <v>112293</v>
      </c>
      <c r="C54" t="s">
        <v>626</v>
      </c>
      <c r="D54" s="4">
        <v>44469</v>
      </c>
      <c r="E54">
        <v>12.941800000000001</v>
      </c>
      <c r="F54">
        <v>12.941800000000001</v>
      </c>
      <c r="G54"/>
      <c r="H54" t="str">
        <f>+VLOOKUP(B54,Master!E:I,2,0)</f>
        <v>YD60</v>
      </c>
      <c r="I54" t="str">
        <f>+VLOOKUP(B54,Master!E:I,5,0)</f>
        <v>Regular</v>
      </c>
      <c r="J54" t="str">
        <f>+VLOOKUP(B54,Master!E:I,4,0)</f>
        <v>G</v>
      </c>
      <c r="K54" t="e">
        <f>+VLOOKUP(J54,Notes!$A$33:$CL$42,MATCH(H54&amp;I54,Notes!$2:$2,0),0)</f>
        <v>#N/A</v>
      </c>
      <c r="L54" s="4" t="e">
        <f t="shared" si="1"/>
        <v>#N/A</v>
      </c>
      <c r="N54" s="2" t="s">
        <v>665</v>
      </c>
      <c r="O54" s="2" t="str">
        <f>VLOOKUP(B54,Master!$E:$I,2,0)</f>
        <v>YD60</v>
      </c>
      <c r="P54" s="2" t="str">
        <f>VLOOKUP($B54,Master!$E:$I,5,0)</f>
        <v>Regular</v>
      </c>
      <c r="Q54" s="2" t="str">
        <f>VLOOKUP($B54,Master!$E:$I,4,0)</f>
        <v>G</v>
      </c>
      <c r="R54" s="2" t="e">
        <f>VLOOKUP(Q54,Notes!$A$33:$CF$42,MATCH('AMFI NAV'!O54&amp;P54,Notes!$2:$2,0),0)</f>
        <v>#N/A</v>
      </c>
      <c r="S54" s="2">
        <f t="shared" si="0"/>
        <v>10.098699999999999</v>
      </c>
      <c r="T54" s="2" t="e">
        <f t="shared" si="2"/>
        <v>#N/A</v>
      </c>
      <c r="U54" s="2">
        <v>113032</v>
      </c>
      <c r="V54" s="2" t="s">
        <v>797</v>
      </c>
      <c r="W54" s="2" t="s">
        <v>1339</v>
      </c>
      <c r="X54" t="s">
        <v>1340</v>
      </c>
      <c r="Y54">
        <v>13.422000000000001</v>
      </c>
    </row>
    <row r="55" spans="1:25" hidden="1" x14ac:dyDescent="0.25">
      <c r="A55" s="2" t="str">
        <f>VLOOKUP(B55,Master!E:J,6,0)</f>
        <v>YD60RegularD</v>
      </c>
      <c r="B55">
        <v>112347</v>
      </c>
      <c r="C55" t="s">
        <v>1881</v>
      </c>
      <c r="D55" s="4">
        <v>44469</v>
      </c>
      <c r="E55">
        <v>12.941800000000001</v>
      </c>
      <c r="F55">
        <v>12.941800000000001</v>
      </c>
      <c r="G55"/>
      <c r="H55" t="str">
        <f>+VLOOKUP(B55,Master!E:I,2,0)</f>
        <v>YD60</v>
      </c>
      <c r="I55" t="str">
        <f>+VLOOKUP(B55,Master!E:I,5,0)</f>
        <v>Regular</v>
      </c>
      <c r="J55" t="str">
        <f>+VLOOKUP(B55,Master!E:I,4,0)</f>
        <v>D</v>
      </c>
      <c r="K55" t="e">
        <f>+VLOOKUP(J55,Notes!$A$33:$CL$42,MATCH(H55&amp;I55,Notes!$2:$2,0),0)</f>
        <v>#N/A</v>
      </c>
      <c r="L55" s="4" t="e">
        <f t="shared" si="1"/>
        <v>#N/A</v>
      </c>
      <c r="N55" s="2" t="s">
        <v>1062</v>
      </c>
      <c r="O55" s="2" t="str">
        <f>VLOOKUP(B55,Master!$E:$I,2,0)</f>
        <v>YD60</v>
      </c>
      <c r="P55" s="2" t="str">
        <f>VLOOKUP($B55,Master!$E:$I,5,0)</f>
        <v>Regular</v>
      </c>
      <c r="Q55" s="2" t="str">
        <f>VLOOKUP($B55,Master!$E:$I,4,0)</f>
        <v>D</v>
      </c>
      <c r="R55" s="2" t="e">
        <f>VLOOKUP(Q55,Notes!$A$33:$CF$42,MATCH('AMFI NAV'!O55&amp;P55,Notes!$2:$2,0),0)</f>
        <v>#N/A</v>
      </c>
      <c r="S55" s="2">
        <f t="shared" si="0"/>
        <v>10.098699999999999</v>
      </c>
      <c r="T55" s="2" t="e">
        <f t="shared" si="2"/>
        <v>#N/A</v>
      </c>
      <c r="U55" s="2">
        <v>112901</v>
      </c>
      <c r="V55" s="2" t="s">
        <v>798</v>
      </c>
      <c r="W55" s="2" t="s">
        <v>1341</v>
      </c>
      <c r="Y55">
        <v>23.263999999999999</v>
      </c>
    </row>
    <row r="56" spans="1:25" hidden="1" x14ac:dyDescent="0.25">
      <c r="A56" s="2" t="str">
        <f>VLOOKUP(B56,Master!E:J,6,0)</f>
        <v>YD63RegularG</v>
      </c>
      <c r="B56">
        <v>112901</v>
      </c>
      <c r="C56" t="s">
        <v>798</v>
      </c>
      <c r="D56" s="4">
        <v>44469</v>
      </c>
      <c r="E56">
        <v>34.448</v>
      </c>
      <c r="F56">
        <v>34.448</v>
      </c>
      <c r="G56"/>
      <c r="H56" t="str">
        <f>+VLOOKUP(B56,Master!E:I,2,0)</f>
        <v>YD63</v>
      </c>
      <c r="I56" t="str">
        <f>+VLOOKUP(B56,Master!E:I,5,0)</f>
        <v>Regular</v>
      </c>
      <c r="J56" t="str">
        <f>+VLOOKUP(B56,Master!E:I,4,0)</f>
        <v>G</v>
      </c>
      <c r="K56" t="e">
        <f>+VLOOKUP(J56,Notes!$A$33:$CL$42,MATCH(H56&amp;I56,Notes!$2:$2,0),0)</f>
        <v>#N/A</v>
      </c>
      <c r="L56" s="4" t="e">
        <f t="shared" si="1"/>
        <v>#N/A</v>
      </c>
      <c r="N56" s="2" t="s">
        <v>666</v>
      </c>
      <c r="O56" s="2" t="str">
        <f>VLOOKUP(B56,Master!$E:$I,2,0)</f>
        <v>YD63</v>
      </c>
      <c r="P56" s="2" t="str">
        <f>VLOOKUP($B56,Master!$E:$I,5,0)</f>
        <v>Regular</v>
      </c>
      <c r="Q56" s="2" t="str">
        <f>VLOOKUP($B56,Master!$E:$I,4,0)</f>
        <v>G</v>
      </c>
      <c r="R56" s="2" t="e">
        <f>VLOOKUP(Q56,Notes!$A$33:$CF$42,MATCH('AMFI NAV'!O56&amp;P56,Notes!$2:$2,0),0)</f>
        <v>#N/A</v>
      </c>
      <c r="S56" s="2">
        <f t="shared" si="0"/>
        <v>23.263999999999999</v>
      </c>
      <c r="T56" s="2" t="e">
        <f t="shared" si="2"/>
        <v>#N/A</v>
      </c>
      <c r="U56" s="2">
        <v>145455</v>
      </c>
      <c r="V56" s="2" t="s">
        <v>809</v>
      </c>
      <c r="W56" s="2" t="s">
        <v>1342</v>
      </c>
      <c r="X56" t="s">
        <v>1343</v>
      </c>
      <c r="Y56">
        <v>18.157</v>
      </c>
    </row>
    <row r="57" spans="1:25" hidden="1" x14ac:dyDescent="0.25">
      <c r="A57" s="2" t="str">
        <f>VLOOKUP(B57,Master!E:J,6,0)</f>
        <v>YD63RegularD</v>
      </c>
      <c r="B57">
        <v>113032</v>
      </c>
      <c r="C57" t="s">
        <v>1831</v>
      </c>
      <c r="D57" s="4">
        <v>44469</v>
      </c>
      <c r="E57">
        <v>19.875</v>
      </c>
      <c r="F57">
        <v>19.875</v>
      </c>
      <c r="G57"/>
      <c r="H57" t="str">
        <f>+VLOOKUP(B57,Master!E:I,2,0)</f>
        <v>YD63</v>
      </c>
      <c r="I57" t="str">
        <f>+VLOOKUP(B57,Master!E:I,5,0)</f>
        <v>Regular</v>
      </c>
      <c r="J57" t="str">
        <f>+VLOOKUP(B57,Master!E:I,4,0)</f>
        <v>D</v>
      </c>
      <c r="K57" t="e">
        <f>+VLOOKUP(J57,Notes!$A$33:$CL$42,MATCH(H57&amp;I57,Notes!$2:$2,0),0)</f>
        <v>#N/A</v>
      </c>
      <c r="L57" s="4" t="e">
        <f t="shared" si="1"/>
        <v>#N/A</v>
      </c>
      <c r="N57" s="2" t="s">
        <v>667</v>
      </c>
      <c r="O57" s="2" t="str">
        <f>VLOOKUP(B57,Master!$E:$I,2,0)</f>
        <v>YD63</v>
      </c>
      <c r="P57" s="2" t="str">
        <f>VLOOKUP($B57,Master!$E:$I,5,0)</f>
        <v>Regular</v>
      </c>
      <c r="Q57" s="2" t="str">
        <f>VLOOKUP($B57,Master!$E:$I,4,0)</f>
        <v>D</v>
      </c>
      <c r="R57" s="2" t="e">
        <f>VLOOKUP(Q57,Notes!$A$33:$CF$42,MATCH('AMFI NAV'!O57&amp;P57,Notes!$2:$2,0),0)</f>
        <v>#N/A</v>
      </c>
      <c r="S57" s="2">
        <f t="shared" si="0"/>
        <v>13.422000000000001</v>
      </c>
      <c r="T57" s="2" t="e">
        <f t="shared" si="2"/>
        <v>#N/A</v>
      </c>
      <c r="U57" s="2">
        <v>145454</v>
      </c>
      <c r="V57" s="2" t="s">
        <v>810</v>
      </c>
      <c r="W57" s="2" t="s">
        <v>1344</v>
      </c>
      <c r="Y57">
        <v>18.157</v>
      </c>
    </row>
    <row r="58" spans="1:25" hidden="1" x14ac:dyDescent="0.25">
      <c r="A58" s="2" t="str">
        <f>VLOOKUP(B58,Master!E:J,6,0)</f>
        <v>YD12RegularD</v>
      </c>
      <c r="B58">
        <v>113153</v>
      </c>
      <c r="C58" t="s">
        <v>1847</v>
      </c>
      <c r="D58" s="4">
        <v>44469</v>
      </c>
      <c r="E58">
        <v>45.451999999999998</v>
      </c>
      <c r="F58">
        <v>45.451999999999998</v>
      </c>
      <c r="G58"/>
      <c r="H58" t="str">
        <f>+VLOOKUP(B58,Master!E:I,2,0)</f>
        <v>YD12</v>
      </c>
      <c r="I58" t="str">
        <f>+VLOOKUP(B58,Master!E:I,5,0)</f>
        <v>Regular</v>
      </c>
      <c r="J58" t="str">
        <f>+VLOOKUP(B58,Master!E:I,4,0)</f>
        <v>D</v>
      </c>
      <c r="K58" t="e">
        <f>+VLOOKUP(J58,Notes!$A$33:$CL$42,MATCH(H58&amp;I58,Notes!$2:$2,0),0)</f>
        <v>#N/A</v>
      </c>
      <c r="L58" s="4" t="e">
        <f t="shared" si="1"/>
        <v>#N/A</v>
      </c>
      <c r="N58" s="2" t="s">
        <v>656</v>
      </c>
      <c r="O58" s="2" t="str">
        <f>VLOOKUP(B58,Master!$E:$I,2,0)</f>
        <v>YD12</v>
      </c>
      <c r="P58" s="2" t="str">
        <f>VLOOKUP($B58,Master!$E:$I,5,0)</f>
        <v>Regular</v>
      </c>
      <c r="Q58" s="2" t="str">
        <f>VLOOKUP($B58,Master!$E:$I,4,0)</f>
        <v>D</v>
      </c>
      <c r="R58" s="2" t="e">
        <f>VLOOKUP(Q58,Notes!$A$33:$CF$42,MATCH('AMFI NAV'!O58&amp;P58,Notes!$2:$2,0),0)</f>
        <v>#N/A</v>
      </c>
      <c r="S58" s="2">
        <f t="shared" si="0"/>
        <v>28.573</v>
      </c>
      <c r="T58" s="2" t="e">
        <f t="shared" si="2"/>
        <v>#N/A</v>
      </c>
      <c r="U58" s="2">
        <v>145453</v>
      </c>
      <c r="V58" s="2" t="s">
        <v>811</v>
      </c>
      <c r="W58" s="2" t="s">
        <v>1345</v>
      </c>
      <c r="X58" t="s">
        <v>1346</v>
      </c>
      <c r="Y58">
        <v>17.579000000000001</v>
      </c>
    </row>
    <row r="59" spans="1:25" hidden="1" x14ac:dyDescent="0.25">
      <c r="A59" s="2" t="str">
        <f>VLOOKUP(B59,Master!E:J,6,0)</f>
        <v>YD0ZRegularD</v>
      </c>
      <c r="B59">
        <v>115881</v>
      </c>
      <c r="C59" t="s">
        <v>1875</v>
      </c>
      <c r="D59" s="4">
        <v>44469</v>
      </c>
      <c r="E59">
        <v>16.139299999999999</v>
      </c>
      <c r="F59">
        <v>16.139299999999999</v>
      </c>
      <c r="G59"/>
      <c r="H59" t="str">
        <f>+VLOOKUP(B59,Master!E:I,2,0)</f>
        <v>YD0Z</v>
      </c>
      <c r="I59" t="str">
        <f>+VLOOKUP(B59,Master!E:I,5,0)</f>
        <v>Regular</v>
      </c>
      <c r="J59" t="str">
        <f>+VLOOKUP(B59,Master!E:I,4,0)</f>
        <v>D</v>
      </c>
      <c r="K59" t="e">
        <f>+VLOOKUP(J59,Notes!$A$33:$CL$42,MATCH(H59&amp;I59,Notes!$2:$2,0),0)</f>
        <v>#N/A</v>
      </c>
      <c r="L59" s="4" t="e">
        <f t="shared" si="1"/>
        <v>#N/A</v>
      </c>
      <c r="N59" s="2" t="s">
        <v>657</v>
      </c>
      <c r="O59" s="2" t="str">
        <f>VLOOKUP(B59,Master!$E:$I,2,0)</f>
        <v>YD0Z</v>
      </c>
      <c r="P59" s="2" t="str">
        <f>VLOOKUP($B59,Master!$E:$I,5,0)</f>
        <v>Regular</v>
      </c>
      <c r="Q59" s="2" t="str">
        <f>VLOOKUP($B59,Master!$E:$I,4,0)</f>
        <v>D</v>
      </c>
      <c r="R59" s="2" t="e">
        <f>VLOOKUP(Q59,Notes!$A$33:$CF$42,MATCH('AMFI NAV'!O59&amp;P59,Notes!$2:$2,0),0)</f>
        <v>#N/A</v>
      </c>
      <c r="S59" s="2">
        <f t="shared" si="0"/>
        <v>14.2262</v>
      </c>
      <c r="T59" s="2" t="e">
        <f t="shared" si="2"/>
        <v>#N/A</v>
      </c>
      <c r="U59" s="2">
        <v>145456</v>
      </c>
      <c r="V59" s="2" t="s">
        <v>812</v>
      </c>
      <c r="W59" s="2" t="s">
        <v>1347</v>
      </c>
      <c r="Y59">
        <v>17.579000000000001</v>
      </c>
    </row>
    <row r="60" spans="1:25" hidden="1" x14ac:dyDescent="0.25">
      <c r="A60" s="2" t="str">
        <f>VLOOKUP(B60,Master!E:J,6,0)</f>
        <v>YD0ZRegularG</v>
      </c>
      <c r="B60">
        <v>115882</v>
      </c>
      <c r="C60" t="s">
        <v>614</v>
      </c>
      <c r="D60" s="4">
        <v>44469</v>
      </c>
      <c r="E60">
        <v>22.595600000000001</v>
      </c>
      <c r="F60">
        <v>22.595600000000001</v>
      </c>
      <c r="G60"/>
      <c r="H60" t="str">
        <f>+VLOOKUP(B60,Master!E:I,2,0)</f>
        <v>YD0Z</v>
      </c>
      <c r="I60" t="str">
        <f>+VLOOKUP(B60,Master!E:I,5,0)</f>
        <v>Regular</v>
      </c>
      <c r="J60" t="str">
        <f>+VLOOKUP(B60,Master!E:I,4,0)</f>
        <v>G</v>
      </c>
      <c r="K60" t="e">
        <f>+VLOOKUP(J60,Notes!$A$33:$CL$42,MATCH(H60&amp;I60,Notes!$2:$2,0),0)</f>
        <v>#N/A</v>
      </c>
      <c r="L60" s="4" t="e">
        <f t="shared" si="1"/>
        <v>#N/A</v>
      </c>
      <c r="N60" s="2" t="s">
        <v>1063</v>
      </c>
      <c r="O60" s="2" t="str">
        <f>VLOOKUP(B60,Master!$E:$I,2,0)</f>
        <v>YD0Z</v>
      </c>
      <c r="P60" s="2" t="str">
        <f>VLOOKUP($B60,Master!$E:$I,5,0)</f>
        <v>Regular</v>
      </c>
      <c r="Q60" s="2" t="str">
        <f>VLOOKUP($B60,Master!$E:$I,4,0)</f>
        <v>G</v>
      </c>
      <c r="R60" s="2" t="e">
        <f>VLOOKUP(Q60,Notes!$A$33:$CF$42,MATCH('AMFI NAV'!O60&amp;P60,Notes!$2:$2,0),0)</f>
        <v>#N/A</v>
      </c>
      <c r="S60" s="2">
        <f t="shared" si="0"/>
        <v>18.957599999999999</v>
      </c>
      <c r="T60" s="2" t="e">
        <f t="shared" si="2"/>
        <v>#N/A</v>
      </c>
      <c r="U60" s="2">
        <v>119248</v>
      </c>
      <c r="V60" s="2" t="s">
        <v>507</v>
      </c>
      <c r="W60" s="2" t="s">
        <v>1348</v>
      </c>
      <c r="X60" t="s">
        <v>1349</v>
      </c>
      <c r="Y60">
        <v>19.545000000000002</v>
      </c>
    </row>
    <row r="61" spans="1:25" hidden="1" x14ac:dyDescent="0.25">
      <c r="A61" s="2" t="str">
        <f>VLOOKUP(B61,Master!E:J,6,0)</f>
        <v>YD31RegularMD</v>
      </c>
      <c r="B61">
        <v>117061</v>
      </c>
      <c r="C61" t="s">
        <v>1759</v>
      </c>
      <c r="D61" s="4">
        <v>44469</v>
      </c>
      <c r="E61">
        <v>10.569699999999999</v>
      </c>
      <c r="F61">
        <v>10.569699999999999</v>
      </c>
      <c r="G61"/>
      <c r="H61" t="str">
        <f>+VLOOKUP(B61,Master!E:I,2,0)</f>
        <v>YD31</v>
      </c>
      <c r="I61" t="str">
        <f>+VLOOKUP(B61,Master!E:I,5,0)</f>
        <v>Regular</v>
      </c>
      <c r="J61" t="str">
        <f>+VLOOKUP(B61,Master!E:I,4,0)</f>
        <v>MD</v>
      </c>
      <c r="K61" t="e">
        <f>+VLOOKUP(J61,Notes!$A$33:$CL$42,MATCH(H61&amp;I61,Notes!$2:$2,0),0)</f>
        <v>#N/A</v>
      </c>
      <c r="L61" s="4" t="e">
        <f t="shared" si="1"/>
        <v>#N/A</v>
      </c>
      <c r="N61" s="2" t="s">
        <v>658</v>
      </c>
      <c r="O61" s="2" t="str">
        <f>VLOOKUP(B61,Master!$E:$I,2,0)</f>
        <v>YD31</v>
      </c>
      <c r="P61" s="2" t="str">
        <f>VLOOKUP($B61,Master!$E:$I,5,0)</f>
        <v>Regular</v>
      </c>
      <c r="Q61" s="2" t="str">
        <f>VLOOKUP($B61,Master!$E:$I,4,0)</f>
        <v>MD</v>
      </c>
      <c r="R61" s="2" t="e">
        <f>VLOOKUP(Q61,Notes!$A$33:$CF$42,MATCH('AMFI NAV'!O61&amp;P61,Notes!$2:$2,0),0)</f>
        <v>#N/A</v>
      </c>
      <c r="S61" s="2">
        <f t="shared" si="0"/>
        <v>10.5486</v>
      </c>
      <c r="T61" s="2" t="e">
        <f t="shared" si="2"/>
        <v>#N/A</v>
      </c>
      <c r="U61" s="2">
        <v>119247</v>
      </c>
      <c r="V61" s="2" t="s">
        <v>508</v>
      </c>
      <c r="W61" s="2" t="s">
        <v>1350</v>
      </c>
      <c r="Y61">
        <v>77.16</v>
      </c>
    </row>
    <row r="62" spans="1:25" hidden="1" x14ac:dyDescent="0.25">
      <c r="A62" s="2" t="str">
        <f>VLOOKUP(B62,Master!E:J,6,0)</f>
        <v>YD31RegularQD</v>
      </c>
      <c r="B62">
        <v>117062</v>
      </c>
      <c r="C62" t="s">
        <v>1760</v>
      </c>
      <c r="D62" s="4">
        <v>44469</v>
      </c>
      <c r="E62">
        <v>10.788399999999999</v>
      </c>
      <c r="F62">
        <v>10.788399999999999</v>
      </c>
      <c r="G62"/>
      <c r="H62" t="str">
        <f>+VLOOKUP(B62,Master!E:I,2,0)</f>
        <v>YD31</v>
      </c>
      <c r="I62" t="str">
        <f>+VLOOKUP(B62,Master!E:I,5,0)</f>
        <v>Regular</v>
      </c>
      <c r="J62" t="str">
        <f>+VLOOKUP(B62,Master!E:I,4,0)</f>
        <v>QD</v>
      </c>
      <c r="K62" t="e">
        <f>+VLOOKUP(J62,Notes!$A$33:$CL$42,MATCH(H62&amp;I62,Notes!$2:$2,0),0)</f>
        <v>#N/A</v>
      </c>
      <c r="L62" s="4" t="e">
        <f t="shared" si="1"/>
        <v>#N/A</v>
      </c>
      <c r="N62" s="2" t="s">
        <v>659</v>
      </c>
      <c r="O62" s="2" t="str">
        <f>VLOOKUP(B62,Master!$E:$I,2,0)</f>
        <v>YD31</v>
      </c>
      <c r="P62" s="2" t="str">
        <f>VLOOKUP($B62,Master!$E:$I,5,0)</f>
        <v>Regular</v>
      </c>
      <c r="Q62" s="2" t="str">
        <f>VLOOKUP($B62,Master!$E:$I,4,0)</f>
        <v>QD</v>
      </c>
      <c r="R62" s="2" t="e">
        <f>VLOOKUP(Q62,Notes!$A$33:$CF$42,MATCH('AMFI NAV'!O62&amp;P62,Notes!$2:$2,0),0)</f>
        <v>#N/A</v>
      </c>
      <c r="S62" s="2">
        <f t="shared" si="0"/>
        <v>10.7631</v>
      </c>
      <c r="T62" s="2" t="e">
        <f t="shared" si="2"/>
        <v>#N/A</v>
      </c>
      <c r="U62" s="2">
        <v>102435</v>
      </c>
      <c r="V62" s="2" t="s">
        <v>813</v>
      </c>
      <c r="W62" s="2" t="s">
        <v>1351</v>
      </c>
      <c r="X62" t="s">
        <v>1352</v>
      </c>
      <c r="Y62">
        <v>11.079000000000001</v>
      </c>
    </row>
    <row r="63" spans="1:25" hidden="1" x14ac:dyDescent="0.25">
      <c r="A63" s="2" t="str">
        <f>VLOOKUP(B63,Master!E:J,6,0)</f>
        <v>YD29RegularMD</v>
      </c>
      <c r="B63">
        <v>117063</v>
      </c>
      <c r="C63" t="s">
        <v>1821</v>
      </c>
      <c r="D63" s="4">
        <v>44469</v>
      </c>
      <c r="E63">
        <v>1056.6646000000001</v>
      </c>
      <c r="F63">
        <v>1056.6646000000001</v>
      </c>
      <c r="G63"/>
      <c r="H63" t="str">
        <f>+VLOOKUP(B63,Master!E:I,2,0)</f>
        <v>YD29</v>
      </c>
      <c r="I63" t="str">
        <f>+VLOOKUP(B63,Master!E:I,5,0)</f>
        <v>Regular</v>
      </c>
      <c r="J63" t="str">
        <f>+VLOOKUP(B63,Master!E:I,4,0)</f>
        <v>MD</v>
      </c>
      <c r="K63" t="e">
        <f>+VLOOKUP(J63,Notes!$A$33:$CL$42,MATCH(H63&amp;I63,Notes!$2:$2,0),0)</f>
        <v>#N/A</v>
      </c>
      <c r="L63" s="4" t="e">
        <f t="shared" si="1"/>
        <v>#N/A</v>
      </c>
      <c r="N63" s="2" t="s">
        <v>661</v>
      </c>
      <c r="O63" s="2" t="str">
        <f>VLOOKUP(B63,Master!$E:$I,2,0)</f>
        <v>YD29</v>
      </c>
      <c r="P63" s="2" t="str">
        <f>VLOOKUP($B63,Master!$E:$I,5,0)</f>
        <v>Regular</v>
      </c>
      <c r="Q63" s="2" t="str">
        <f>VLOOKUP($B63,Master!$E:$I,4,0)</f>
        <v>MD</v>
      </c>
      <c r="R63" s="2" t="e">
        <f>VLOOKUP(Q63,Notes!$A$33:$CF$42,MATCH('AMFI NAV'!O63&amp;P63,Notes!$2:$2,0),0)</f>
        <v>#N/A</v>
      </c>
      <c r="S63" s="2">
        <f t="shared" si="0"/>
        <v>1054.7166999999999</v>
      </c>
      <c r="T63" s="2" t="e">
        <f t="shared" si="2"/>
        <v>#N/A</v>
      </c>
      <c r="U63" s="2">
        <v>102434</v>
      </c>
      <c r="V63" s="2" t="s">
        <v>814</v>
      </c>
      <c r="W63" s="2" t="s">
        <v>1353</v>
      </c>
      <c r="Y63">
        <v>73.923000000000002</v>
      </c>
    </row>
    <row r="64" spans="1:25" hidden="1" x14ac:dyDescent="0.25">
      <c r="A64" s="2" t="str">
        <f>VLOOKUP(B64,Master!E:J,6,0)</f>
        <v>YDF9RegularG</v>
      </c>
      <c r="B64">
        <v>117691</v>
      </c>
      <c r="C64" t="s">
        <v>986</v>
      </c>
      <c r="D64" s="4">
        <v>44469</v>
      </c>
      <c r="E64">
        <v>39.961199999999998</v>
      </c>
      <c r="F64">
        <v>39.961199999999998</v>
      </c>
      <c r="G64"/>
      <c r="H64" t="str">
        <f>+VLOOKUP(B64,Master!E:I,2,0)</f>
        <v>YDF9</v>
      </c>
      <c r="I64" t="str">
        <f>+VLOOKUP(B64,Master!E:I,5,0)</f>
        <v>Regular</v>
      </c>
      <c r="J64" t="str">
        <f>+VLOOKUP(B64,Master!E:I,4,0)</f>
        <v>G</v>
      </c>
      <c r="K64" t="e">
        <f>+VLOOKUP(J64,Notes!$A$33:$CL$42,MATCH(H64&amp;I64,Notes!$2:$2,0),0)</f>
        <v>#N/A</v>
      </c>
      <c r="L64" s="4" t="e">
        <f t="shared" si="1"/>
        <v>#N/A</v>
      </c>
      <c r="N64" s="2" t="s">
        <v>660</v>
      </c>
      <c r="O64" s="2" t="str">
        <f>VLOOKUP(B64,Master!$E:$I,2,0)</f>
        <v>YDF9</v>
      </c>
      <c r="P64" s="2" t="str">
        <f>VLOOKUP($B64,Master!$E:$I,5,0)</f>
        <v>Regular</v>
      </c>
      <c r="Q64" s="2" t="str">
        <f>VLOOKUP($B64,Master!$E:$I,4,0)</f>
        <v>G</v>
      </c>
      <c r="R64" s="2" t="e">
        <f>VLOOKUP(Q64,Notes!$A$33:$CF$42,MATCH('AMFI NAV'!O64&amp;P64,Notes!$2:$2,0),0)</f>
        <v>#N/A</v>
      </c>
      <c r="S64" s="2">
        <f t="shared" si="0"/>
        <v>30.547799999999999</v>
      </c>
      <c r="T64" s="2" t="e">
        <f t="shared" si="2"/>
        <v>#N/A</v>
      </c>
      <c r="U64" s="2">
        <v>119029</v>
      </c>
      <c r="V64" s="2" t="s">
        <v>531</v>
      </c>
      <c r="W64" s="2" t="s">
        <v>1354</v>
      </c>
      <c r="X64" t="s">
        <v>1355</v>
      </c>
      <c r="Y64">
        <v>14.959</v>
      </c>
    </row>
    <row r="65" spans="1:25" hidden="1" x14ac:dyDescent="0.25">
      <c r="A65" s="2" t="str">
        <f>VLOOKUP(B65,Master!E:J,6,0)</f>
        <v>YDF9RegularD</v>
      </c>
      <c r="B65">
        <v>117692</v>
      </c>
      <c r="C65" t="s">
        <v>1873</v>
      </c>
      <c r="D65" s="4">
        <v>44469</v>
      </c>
      <c r="E65">
        <v>23.341799999999999</v>
      </c>
      <c r="F65">
        <v>23.341799999999999</v>
      </c>
      <c r="G65"/>
      <c r="H65" t="str">
        <f>+VLOOKUP(B65,Master!E:I,2,0)</f>
        <v>YDF9</v>
      </c>
      <c r="I65" t="str">
        <f>+VLOOKUP(B65,Master!E:I,5,0)</f>
        <v>Regular</v>
      </c>
      <c r="J65" t="str">
        <f>+VLOOKUP(B65,Master!E:I,4,0)</f>
        <v>D</v>
      </c>
      <c r="K65" t="e">
        <f>+VLOOKUP(J65,Notes!$A$33:$CL$42,MATCH(H65&amp;I65,Notes!$2:$2,0),0)</f>
        <v>#N/A</v>
      </c>
      <c r="L65" s="4" t="e">
        <f t="shared" si="1"/>
        <v>#N/A</v>
      </c>
      <c r="N65" s="2" t="s">
        <v>1064</v>
      </c>
      <c r="O65" s="2" t="str">
        <f>VLOOKUP(B65,Master!$E:$I,2,0)</f>
        <v>YDF9</v>
      </c>
      <c r="P65" s="2" t="str">
        <f>VLOOKUP($B65,Master!$E:$I,5,0)</f>
        <v>Regular</v>
      </c>
      <c r="Q65" s="2" t="str">
        <f>VLOOKUP($B65,Master!$E:$I,4,0)</f>
        <v>D</v>
      </c>
      <c r="R65" s="2" t="e">
        <f>VLOOKUP(Q65,Notes!$A$33:$CF$42,MATCH('AMFI NAV'!O65&amp;P65,Notes!$2:$2,0),0)</f>
        <v>#N/A</v>
      </c>
      <c r="S65" s="2">
        <f t="shared" si="0"/>
        <v>19.890599999999999</v>
      </c>
      <c r="T65" s="2" t="e">
        <f t="shared" si="2"/>
        <v>#N/A</v>
      </c>
      <c r="U65" s="2">
        <v>119028</v>
      </c>
      <c r="V65" s="2" t="s">
        <v>532</v>
      </c>
      <c r="W65" s="2" t="s">
        <v>1356</v>
      </c>
      <c r="Y65">
        <v>29.341000000000001</v>
      </c>
    </row>
    <row r="66" spans="1:25" hidden="1" x14ac:dyDescent="0.25">
      <c r="A66" s="2" t="str">
        <f>VLOOKUP(B66,Master!E:J,6,0)</f>
        <v>YD29RegularD</v>
      </c>
      <c r="B66">
        <v>117995</v>
      </c>
      <c r="C66" t="s">
        <v>1822</v>
      </c>
      <c r="D66" s="4">
        <v>44469</v>
      </c>
      <c r="E66">
        <v>1090.4412</v>
      </c>
      <c r="F66">
        <v>1090.4412</v>
      </c>
      <c r="G66"/>
      <c r="H66" t="str">
        <f>+VLOOKUP(B66,Master!E:I,2,0)</f>
        <v>YD29</v>
      </c>
      <c r="I66" t="str">
        <f>+VLOOKUP(B66,Master!E:I,5,0)</f>
        <v>Regular</v>
      </c>
      <c r="J66" t="str">
        <f>+VLOOKUP(B66,Master!E:I,4,0)</f>
        <v>D</v>
      </c>
      <c r="K66" t="e">
        <f>+VLOOKUP(J66,Notes!$A$33:$CL$42,MATCH(H66&amp;I66,Notes!$2:$2,0),0)</f>
        <v>#N/A</v>
      </c>
      <c r="L66" s="4" t="e">
        <f t="shared" si="1"/>
        <v>#N/A</v>
      </c>
      <c r="N66" s="2" t="s">
        <v>662</v>
      </c>
      <c r="O66" s="2" t="str">
        <f>VLOOKUP(B66,Master!$E:$I,2,0)</f>
        <v>YD29</v>
      </c>
      <c r="P66" s="2" t="str">
        <f>VLOOKUP($B66,Master!$E:$I,5,0)</f>
        <v>Regular</v>
      </c>
      <c r="Q66" s="2" t="str">
        <f>VLOOKUP($B66,Master!$E:$I,4,0)</f>
        <v>D</v>
      </c>
      <c r="R66" s="2" t="e">
        <f>VLOOKUP(Q66,Notes!$A$33:$CF$42,MATCH('AMFI NAV'!O66&amp;P66,Notes!$2:$2,0),0)</f>
        <v>#N/A</v>
      </c>
      <c r="S66" s="2">
        <f t="shared" ref="S66:S129" si="3">VLOOKUP(B66,$U$2:$Y$346,5,0)</f>
        <v>1086.7771</v>
      </c>
      <c r="T66" s="2" t="e">
        <f t="shared" si="2"/>
        <v>#N/A</v>
      </c>
      <c r="U66" s="2">
        <v>108202</v>
      </c>
      <c r="V66" s="2" t="s">
        <v>979</v>
      </c>
      <c r="W66" s="2" t="s">
        <v>1357</v>
      </c>
      <c r="Y66">
        <v>27.838999999999999</v>
      </c>
    </row>
    <row r="67" spans="1:25" hidden="1" x14ac:dyDescent="0.25">
      <c r="A67" s="2" t="str">
        <f>VLOOKUP(B67,Master!E:J,6,0)</f>
        <v>YD26DirectMD</v>
      </c>
      <c r="B67">
        <v>118921</v>
      </c>
      <c r="C67" t="s">
        <v>1797</v>
      </c>
      <c r="D67" s="4">
        <v>44469</v>
      </c>
      <c r="E67">
        <v>11.119400000000001</v>
      </c>
      <c r="F67">
        <v>11.119400000000001</v>
      </c>
      <c r="G67"/>
      <c r="H67" t="str">
        <f>+VLOOKUP(B67,Master!E:I,2,0)</f>
        <v>YD26</v>
      </c>
      <c r="I67" t="str">
        <f>+VLOOKUP(B67,Master!E:I,5,0)</f>
        <v>Direct</v>
      </c>
      <c r="J67" t="str">
        <f>+VLOOKUP(B67,Master!E:I,4,0)</f>
        <v>MD</v>
      </c>
      <c r="K67" t="e">
        <f>+VLOOKUP(J67,Notes!$A$33:$CL$42,MATCH(H67&amp;I67,Notes!$2:$2,0),0)</f>
        <v>#N/A</v>
      </c>
      <c r="L67" s="4" t="e">
        <f t="shared" ref="L67:L130" si="4">+K67=E67</f>
        <v>#N/A</v>
      </c>
      <c r="N67" s="2" t="s">
        <v>663</v>
      </c>
      <c r="O67" s="2" t="str">
        <f>VLOOKUP(B67,Master!$E:$I,2,0)</f>
        <v>YD26</v>
      </c>
      <c r="P67" s="2" t="str">
        <f>VLOOKUP($B67,Master!$E:$I,5,0)</f>
        <v>Direct</v>
      </c>
      <c r="Q67" s="2" t="str">
        <f>VLOOKUP($B67,Master!$E:$I,4,0)</f>
        <v>MD</v>
      </c>
      <c r="R67" s="2" t="e">
        <f>VLOOKUP(Q67,Notes!$A$33:$CF$42,MATCH('AMFI NAV'!O67&amp;P67,Notes!$2:$2,0),0)</f>
        <v>#N/A</v>
      </c>
      <c r="S67" s="2">
        <f t="shared" si="3"/>
        <v>11.1387</v>
      </c>
      <c r="T67" s="2" t="e">
        <f t="shared" ref="T67:T130" si="5">R67=S67</f>
        <v>#N/A</v>
      </c>
      <c r="U67" s="2">
        <v>108203</v>
      </c>
      <c r="V67" s="2" t="s">
        <v>980</v>
      </c>
      <c r="W67" s="2" t="s">
        <v>1358</v>
      </c>
      <c r="X67" t="s">
        <v>1359</v>
      </c>
      <c r="Y67">
        <v>13.292999999999999</v>
      </c>
    </row>
    <row r="68" spans="1:25" hidden="1" x14ac:dyDescent="0.25">
      <c r="A68" s="2" t="str">
        <f>VLOOKUP(B68,Master!E:J,6,0)</f>
        <v>YD26DirectD</v>
      </c>
      <c r="B68">
        <v>118922</v>
      </c>
      <c r="C68" t="s">
        <v>1796</v>
      </c>
      <c r="D68" s="4">
        <v>44469</v>
      </c>
      <c r="E68">
        <v>11.657299999999999</v>
      </c>
      <c r="F68">
        <v>11.657299999999999</v>
      </c>
      <c r="G68"/>
      <c r="H68" t="str">
        <f>+VLOOKUP(B68,Master!E:I,2,0)</f>
        <v>YD26</v>
      </c>
      <c r="I68" t="str">
        <f>+VLOOKUP(B68,Master!E:I,5,0)</f>
        <v>Direct</v>
      </c>
      <c r="J68" t="str">
        <f>+VLOOKUP(B68,Master!E:I,4,0)</f>
        <v>D</v>
      </c>
      <c r="K68" t="e">
        <f>+VLOOKUP(J68,Notes!$A$33:$CL$42,MATCH(H68&amp;I68,Notes!$2:$2,0),0)</f>
        <v>#N/A</v>
      </c>
      <c r="L68" s="4" t="e">
        <f t="shared" si="4"/>
        <v>#N/A</v>
      </c>
      <c r="N68" s="2" t="s">
        <v>682</v>
      </c>
      <c r="O68" s="2" t="str">
        <f>VLOOKUP(B68,Master!$E:$I,2,0)</f>
        <v>YD26</v>
      </c>
      <c r="P68" s="2" t="str">
        <f>VLOOKUP($B68,Master!$E:$I,5,0)</f>
        <v>Direct</v>
      </c>
      <c r="Q68" s="2" t="str">
        <f>VLOOKUP($B68,Master!$E:$I,4,0)</f>
        <v>D</v>
      </c>
      <c r="R68" s="2" t="e">
        <f>VLOOKUP(Q68,Notes!$A$33:$CF$42,MATCH('AMFI NAV'!O68&amp;P68,Notes!$2:$2,0),0)</f>
        <v>#N/A</v>
      </c>
      <c r="S68" s="2">
        <f t="shared" si="3"/>
        <v>11.7616</v>
      </c>
      <c r="T68" s="2" t="e">
        <f t="shared" si="5"/>
        <v>#N/A</v>
      </c>
      <c r="U68" s="2">
        <v>147304</v>
      </c>
      <c r="V68" s="2" t="s">
        <v>815</v>
      </c>
      <c r="W68" s="2" t="s">
        <v>1360</v>
      </c>
      <c r="X68" t="s">
        <v>1361</v>
      </c>
      <c r="Y68">
        <v>11.225</v>
      </c>
    </row>
    <row r="69" spans="1:25" hidden="1" x14ac:dyDescent="0.25">
      <c r="A69" s="2" t="str">
        <f>VLOOKUP(B69,Master!E:J,6,0)</f>
        <v>YD26DirectG</v>
      </c>
      <c r="B69">
        <v>118924</v>
      </c>
      <c r="C69" t="s">
        <v>279</v>
      </c>
      <c r="D69" s="4">
        <v>44469</v>
      </c>
      <c r="E69">
        <v>68.436800000000005</v>
      </c>
      <c r="F69">
        <v>68.436800000000005</v>
      </c>
      <c r="G69"/>
      <c r="H69" t="str">
        <f>+VLOOKUP(B69,Master!E:I,2,0)</f>
        <v>YD26</v>
      </c>
      <c r="I69" t="str">
        <f>+VLOOKUP(B69,Master!E:I,5,0)</f>
        <v>Direct</v>
      </c>
      <c r="J69" t="str">
        <f>+VLOOKUP(B69,Master!E:I,4,0)</f>
        <v>G</v>
      </c>
      <c r="K69" t="e">
        <f>+VLOOKUP(J69,Notes!$A$33:$CL$42,MATCH(H69&amp;I69,Notes!$2:$2,0),0)</f>
        <v>#N/A</v>
      </c>
      <c r="L69" s="4" t="e">
        <f t="shared" si="4"/>
        <v>#N/A</v>
      </c>
      <c r="N69" s="2" t="s">
        <v>1065</v>
      </c>
      <c r="O69" s="2" t="str">
        <f>VLOOKUP(B69,Master!$E:$I,2,0)</f>
        <v>YD26</v>
      </c>
      <c r="P69" s="2" t="str">
        <f>VLOOKUP($B69,Master!$E:$I,5,0)</f>
        <v>Direct</v>
      </c>
      <c r="Q69" s="2" t="str">
        <f>VLOOKUP($B69,Master!$E:$I,4,0)</f>
        <v>G</v>
      </c>
      <c r="R69" s="2" t="e">
        <f>VLOOKUP(Q69,Notes!$A$33:$CF$42,MATCH('AMFI NAV'!O69&amp;P69,Notes!$2:$2,0),0)</f>
        <v>#N/A</v>
      </c>
      <c r="S69" s="2">
        <f t="shared" si="3"/>
        <v>64.691699999999997</v>
      </c>
      <c r="T69" s="2" t="e">
        <f t="shared" si="5"/>
        <v>#N/A</v>
      </c>
      <c r="U69" s="2">
        <v>147306</v>
      </c>
      <c r="V69" s="2" t="s">
        <v>816</v>
      </c>
      <c r="W69" s="2" t="s">
        <v>1362</v>
      </c>
      <c r="Y69">
        <v>11.225</v>
      </c>
    </row>
    <row r="70" spans="1:25" hidden="1" x14ac:dyDescent="0.25">
      <c r="A70" s="2" t="str">
        <f>VLOOKUP(B70,Master!E:J,6,0)</f>
        <v>YD21DirectMD</v>
      </c>
      <c r="B70">
        <v>118992</v>
      </c>
      <c r="C70" t="s">
        <v>1858</v>
      </c>
      <c r="D70" s="4">
        <v>44469</v>
      </c>
      <c r="E70">
        <v>13.5289</v>
      </c>
      <c r="F70">
        <v>13.5289</v>
      </c>
      <c r="G70"/>
      <c r="H70" t="str">
        <f>+VLOOKUP(B70,Master!E:I,2,0)</f>
        <v>YD21</v>
      </c>
      <c r="I70" t="str">
        <f>+VLOOKUP(B70,Master!E:I,5,0)</f>
        <v>Direct</v>
      </c>
      <c r="J70" t="str">
        <f>+VLOOKUP(B70,Master!E:I,4,0)</f>
        <v>MD</v>
      </c>
      <c r="K70" t="e">
        <f>+VLOOKUP(J70,Notes!$A$33:$CL$42,MATCH(H70&amp;I70,Notes!$2:$2,0),0)</f>
        <v>#N/A</v>
      </c>
      <c r="L70" s="4" t="e">
        <f t="shared" si="4"/>
        <v>#N/A</v>
      </c>
      <c r="N70" s="2" t="s">
        <v>683</v>
      </c>
      <c r="O70" s="2" t="str">
        <f>VLOOKUP(B70,Master!$E:$I,2,0)</f>
        <v>YD21</v>
      </c>
      <c r="P70" s="2" t="str">
        <f>VLOOKUP($B70,Master!$E:$I,5,0)</f>
        <v>Direct</v>
      </c>
      <c r="Q70" s="2" t="str">
        <f>VLOOKUP($B70,Master!$E:$I,4,0)</f>
        <v>MD</v>
      </c>
      <c r="R70" s="2" t="e">
        <f>VLOOKUP(Q70,Notes!$A$33:$CF$42,MATCH('AMFI NAV'!O70&amp;P70,Notes!$2:$2,0),0)</f>
        <v>#N/A</v>
      </c>
      <c r="S70" s="2">
        <f t="shared" si="3"/>
        <v>12.2658</v>
      </c>
      <c r="T70" s="2" t="e">
        <f t="shared" si="5"/>
        <v>#N/A</v>
      </c>
      <c r="U70" s="2">
        <v>147305</v>
      </c>
      <c r="V70" s="2" t="s">
        <v>817</v>
      </c>
      <c r="W70" s="2" t="s">
        <v>1363</v>
      </c>
      <c r="X70" t="s">
        <v>1364</v>
      </c>
      <c r="Y70">
        <v>11.113</v>
      </c>
    </row>
    <row r="71" spans="1:25" hidden="1" x14ac:dyDescent="0.25">
      <c r="A71" s="2" t="str">
        <f>VLOOKUP(B71,Master!E:J,6,0)</f>
        <v>YD21DirectQD</v>
      </c>
      <c r="B71">
        <v>118993</v>
      </c>
      <c r="C71" t="s">
        <v>1859</v>
      </c>
      <c r="D71" s="4">
        <v>44469</v>
      </c>
      <c r="E71">
        <v>13.468299999999999</v>
      </c>
      <c r="F71">
        <v>13.468299999999999</v>
      </c>
      <c r="G71"/>
      <c r="H71" t="str">
        <f>+VLOOKUP(B71,Master!E:I,2,0)</f>
        <v>YD21</v>
      </c>
      <c r="I71" t="str">
        <f>+VLOOKUP(B71,Master!E:I,5,0)</f>
        <v>Direct</v>
      </c>
      <c r="J71" t="str">
        <f>+VLOOKUP(B71,Master!E:I,4,0)</f>
        <v>QD</v>
      </c>
      <c r="K71" t="e">
        <f>+VLOOKUP(J71,Notes!$A$33:$CL$42,MATCH(H71&amp;I71,Notes!$2:$2,0),0)</f>
        <v>#N/A</v>
      </c>
      <c r="L71" s="4" t="e">
        <f t="shared" si="4"/>
        <v>#N/A</v>
      </c>
      <c r="N71" s="2" t="s">
        <v>684</v>
      </c>
      <c r="O71" s="2" t="str">
        <f>VLOOKUP(B71,Master!$E:$I,2,0)</f>
        <v>YD21</v>
      </c>
      <c r="P71" s="2" t="str">
        <f>VLOOKUP($B71,Master!$E:$I,5,0)</f>
        <v>Direct</v>
      </c>
      <c r="Q71" s="2" t="str">
        <f>VLOOKUP($B71,Master!$E:$I,4,0)</f>
        <v>QD</v>
      </c>
      <c r="R71" s="2" t="e">
        <f>VLOOKUP(Q71,Notes!$A$33:$CF$42,MATCH('AMFI NAV'!O71&amp;P71,Notes!$2:$2,0),0)</f>
        <v>#N/A</v>
      </c>
      <c r="S71" s="2">
        <f t="shared" si="3"/>
        <v>12.380699999999999</v>
      </c>
      <c r="T71" s="2" t="e">
        <f t="shared" si="5"/>
        <v>#N/A</v>
      </c>
      <c r="U71" s="2">
        <v>147303</v>
      </c>
      <c r="V71" s="2" t="s">
        <v>818</v>
      </c>
      <c r="W71" s="2" t="s">
        <v>1365</v>
      </c>
      <c r="Y71">
        <v>11.113</v>
      </c>
    </row>
    <row r="72" spans="1:25" hidden="1" x14ac:dyDescent="0.25">
      <c r="A72" s="2" t="str">
        <f>VLOOKUP(B72,Master!E:J,6,0)</f>
        <v>YD21DirectG</v>
      </c>
      <c r="B72">
        <v>118994</v>
      </c>
      <c r="C72" t="s">
        <v>831</v>
      </c>
      <c r="D72" s="4">
        <v>44469</v>
      </c>
      <c r="E72">
        <v>48.1858</v>
      </c>
      <c r="F72">
        <v>48.1858</v>
      </c>
      <c r="G72"/>
      <c r="H72" t="str">
        <f>+VLOOKUP(B72,Master!E:I,2,0)</f>
        <v>YD21</v>
      </c>
      <c r="I72" t="str">
        <f>+VLOOKUP(B72,Master!E:I,5,0)</f>
        <v>Direct</v>
      </c>
      <c r="J72" t="str">
        <f>+VLOOKUP(B72,Master!E:I,4,0)</f>
        <v>G</v>
      </c>
      <c r="K72" t="e">
        <f>+VLOOKUP(J72,Notes!$A$33:$CL$42,MATCH(H72&amp;I72,Notes!$2:$2,0),0)</f>
        <v>#N/A</v>
      </c>
      <c r="L72" s="4" t="e">
        <f t="shared" si="4"/>
        <v>#N/A</v>
      </c>
      <c r="N72" s="2" t="s">
        <v>685</v>
      </c>
      <c r="O72" s="2" t="str">
        <f>VLOOKUP(B72,Master!$E:$I,2,0)</f>
        <v>YD21</v>
      </c>
      <c r="P72" s="2" t="str">
        <f>VLOOKUP($B72,Master!$E:$I,5,0)</f>
        <v>Direct</v>
      </c>
      <c r="Q72" s="2" t="str">
        <f>VLOOKUP($B72,Master!$E:$I,4,0)</f>
        <v>G</v>
      </c>
      <c r="R72" s="2" t="e">
        <f>VLOOKUP(Q72,Notes!$A$33:$CF$42,MATCH('AMFI NAV'!O72&amp;P72,Notes!$2:$2,0),0)</f>
        <v>#N/A</v>
      </c>
      <c r="S72" s="2">
        <f t="shared" si="3"/>
        <v>41.2224</v>
      </c>
      <c r="T72" s="2" t="e">
        <f t="shared" si="5"/>
        <v>#N/A</v>
      </c>
      <c r="U72" s="2">
        <v>119241</v>
      </c>
      <c r="V72" s="2" t="s">
        <v>589</v>
      </c>
      <c r="W72" s="2" t="s">
        <v>1366</v>
      </c>
      <c r="X72" t="s">
        <v>1367</v>
      </c>
      <c r="Y72">
        <v>35.878999999999998</v>
      </c>
    </row>
    <row r="73" spans="1:25" hidden="1" x14ac:dyDescent="0.25">
      <c r="A73" s="2" t="str">
        <f>VLOOKUP(B73,Master!E:J,6,0)</f>
        <v>YD14DirectG</v>
      </c>
      <c r="B73">
        <v>119019</v>
      </c>
      <c r="C73" t="s">
        <v>822</v>
      </c>
      <c r="D73" s="4">
        <v>44469</v>
      </c>
      <c r="E73">
        <v>256.803</v>
      </c>
      <c r="F73">
        <v>256.803</v>
      </c>
      <c r="G73"/>
      <c r="H73" t="str">
        <f>+VLOOKUP(B73,Master!E:I,2,0)</f>
        <v>YD14</v>
      </c>
      <c r="I73" t="str">
        <f>+VLOOKUP(B73,Master!E:I,5,0)</f>
        <v>Direct</v>
      </c>
      <c r="J73" t="str">
        <f>+VLOOKUP(B73,Master!E:I,4,0)</f>
        <v>G</v>
      </c>
      <c r="K73" t="e">
        <f>+VLOOKUP(J73,Notes!$A$33:$CL$42,MATCH(H73&amp;I73,Notes!$2:$2,0),0)</f>
        <v>#N/A</v>
      </c>
      <c r="L73" s="4" t="e">
        <f t="shared" si="4"/>
        <v>#N/A</v>
      </c>
      <c r="N73" s="2" t="s">
        <v>686</v>
      </c>
      <c r="O73" s="2" t="str">
        <f>VLOOKUP(B73,Master!$E:$I,2,0)</f>
        <v>YD14</v>
      </c>
      <c r="P73" s="2" t="str">
        <f>VLOOKUP($B73,Master!$E:$I,5,0)</f>
        <v>Direct</v>
      </c>
      <c r="Q73" s="2" t="str">
        <f>VLOOKUP($B73,Master!$E:$I,4,0)</f>
        <v>G</v>
      </c>
      <c r="R73" s="2" t="e">
        <f>VLOOKUP(Q73,Notes!$A$33:$CF$42,MATCH('AMFI NAV'!O73&amp;P73,Notes!$2:$2,0),0)</f>
        <v>#N/A</v>
      </c>
      <c r="S73" s="2">
        <f t="shared" si="3"/>
        <v>171.81299999999999</v>
      </c>
      <c r="T73" s="2" t="e">
        <f t="shared" si="5"/>
        <v>#N/A</v>
      </c>
      <c r="U73" s="2">
        <v>119242</v>
      </c>
      <c r="V73" s="2" t="s">
        <v>590</v>
      </c>
      <c r="W73" s="2" t="s">
        <v>1368</v>
      </c>
      <c r="Y73">
        <v>50.841999999999999</v>
      </c>
    </row>
    <row r="74" spans="1:25" hidden="1" x14ac:dyDescent="0.25">
      <c r="A74" s="2" t="str">
        <f>VLOOKUP(B74,Master!E:J,6,0)</f>
        <v>YD14DirectD</v>
      </c>
      <c r="B74">
        <v>119020</v>
      </c>
      <c r="C74" t="s">
        <v>1852</v>
      </c>
      <c r="D74" s="4">
        <v>44469</v>
      </c>
      <c r="E74">
        <v>55.131999999999998</v>
      </c>
      <c r="F74">
        <v>55.131999999999998</v>
      </c>
      <c r="G74"/>
      <c r="H74" t="str">
        <f>+VLOOKUP(B74,Master!E:I,2,0)</f>
        <v>YD14</v>
      </c>
      <c r="I74" t="str">
        <f>+VLOOKUP(B74,Master!E:I,5,0)</f>
        <v>Direct</v>
      </c>
      <c r="J74" t="str">
        <f>+VLOOKUP(B74,Master!E:I,4,0)</f>
        <v>D</v>
      </c>
      <c r="K74" t="e">
        <f>+VLOOKUP(J74,Notes!$A$33:$CL$42,MATCH(H74&amp;I74,Notes!$2:$2,0),0)</f>
        <v>#N/A</v>
      </c>
      <c r="L74" s="4" t="e">
        <f t="shared" si="4"/>
        <v>#N/A</v>
      </c>
      <c r="N74" s="2" t="s">
        <v>1066</v>
      </c>
      <c r="O74" s="2" t="str">
        <f>VLOOKUP(B74,Master!$E:$I,2,0)</f>
        <v>YD14</v>
      </c>
      <c r="P74" s="2" t="str">
        <f>VLOOKUP($B74,Master!$E:$I,5,0)</f>
        <v>Direct</v>
      </c>
      <c r="Q74" s="2" t="str">
        <f>VLOOKUP($B74,Master!$E:$I,4,0)</f>
        <v>D</v>
      </c>
      <c r="R74" s="2" t="e">
        <f>VLOOKUP(Q74,Notes!$A$33:$CF$42,MATCH('AMFI NAV'!O74&amp;P74,Notes!$2:$2,0),0)</f>
        <v>#N/A</v>
      </c>
      <c r="S74" s="2">
        <f t="shared" si="3"/>
        <v>38.295999999999999</v>
      </c>
      <c r="T74" s="2" t="e">
        <f t="shared" si="5"/>
        <v>#N/A</v>
      </c>
      <c r="U74" s="2">
        <v>104773</v>
      </c>
      <c r="V74" s="2" t="s">
        <v>795</v>
      </c>
      <c r="W74" s="2" t="s">
        <v>1369</v>
      </c>
      <c r="X74" t="s">
        <v>1370</v>
      </c>
      <c r="Y74">
        <v>13.494</v>
      </c>
    </row>
    <row r="75" spans="1:25" hidden="1" x14ac:dyDescent="0.25">
      <c r="A75" s="2" t="str">
        <f>VLOOKUP(B75,Master!E:J,6,0)</f>
        <v>YD25DirectG</v>
      </c>
      <c r="B75">
        <v>119028</v>
      </c>
      <c r="C75" t="s">
        <v>532</v>
      </c>
      <c r="D75" s="4">
        <v>44469</v>
      </c>
      <c r="E75">
        <v>56.921999999999997</v>
      </c>
      <c r="F75">
        <v>56.921999999999997</v>
      </c>
      <c r="G75"/>
      <c r="H75" t="str">
        <f>+VLOOKUP(B75,Master!E:I,2,0)</f>
        <v>YD25</v>
      </c>
      <c r="I75" t="str">
        <f>+VLOOKUP(B75,Master!E:I,5,0)</f>
        <v>Direct</v>
      </c>
      <c r="J75" t="str">
        <f>+VLOOKUP(B75,Master!E:I,4,0)</f>
        <v>G</v>
      </c>
      <c r="K75" t="e">
        <f>+VLOOKUP(J75,Notes!$A$33:$CL$42,MATCH(H75&amp;I75,Notes!$2:$2,0),0)</f>
        <v>#N/A</v>
      </c>
      <c r="L75" s="4" t="e">
        <f t="shared" si="4"/>
        <v>#N/A</v>
      </c>
      <c r="N75" s="2" t="s">
        <v>687</v>
      </c>
      <c r="O75" s="2" t="str">
        <f>VLOOKUP(B75,Master!$E:$I,2,0)</f>
        <v>YD25</v>
      </c>
      <c r="P75" s="2" t="str">
        <f>VLOOKUP($B75,Master!$E:$I,5,0)</f>
        <v>Direct</v>
      </c>
      <c r="Q75" s="2" t="str">
        <f>VLOOKUP($B75,Master!$E:$I,4,0)</f>
        <v>G</v>
      </c>
      <c r="R75" s="2" t="e">
        <f>VLOOKUP(Q75,Notes!$A$33:$CF$42,MATCH('AMFI NAV'!O75&amp;P75,Notes!$2:$2,0),0)</f>
        <v>#N/A</v>
      </c>
      <c r="S75" s="2">
        <f t="shared" si="3"/>
        <v>29.341000000000001</v>
      </c>
      <c r="T75" s="2" t="e">
        <f t="shared" si="5"/>
        <v>#N/A</v>
      </c>
      <c r="U75" s="2">
        <v>104772</v>
      </c>
      <c r="V75" s="2" t="s">
        <v>796</v>
      </c>
      <c r="W75" s="2" t="s">
        <v>1371</v>
      </c>
      <c r="Y75">
        <v>47.895000000000003</v>
      </c>
    </row>
    <row r="76" spans="1:25" hidden="1" x14ac:dyDescent="0.25">
      <c r="A76" s="2" t="str">
        <f>VLOOKUP(B76,Master!E:J,6,0)</f>
        <v>YD25DirectD</v>
      </c>
      <c r="B76">
        <v>119029</v>
      </c>
      <c r="C76" t="s">
        <v>1842</v>
      </c>
      <c r="D76" s="4">
        <v>44469</v>
      </c>
      <c r="E76">
        <v>27.844999999999999</v>
      </c>
      <c r="F76">
        <v>27.844999999999999</v>
      </c>
      <c r="G76"/>
      <c r="H76" t="str">
        <f>+VLOOKUP(B76,Master!E:I,2,0)</f>
        <v>YD25</v>
      </c>
      <c r="I76" t="str">
        <f>+VLOOKUP(B76,Master!E:I,5,0)</f>
        <v>Direct</v>
      </c>
      <c r="J76" t="str">
        <f>+VLOOKUP(B76,Master!E:I,4,0)</f>
        <v>D</v>
      </c>
      <c r="K76" t="e">
        <f>+VLOOKUP(J76,Notes!$A$33:$CL$42,MATCH(H76&amp;I76,Notes!$2:$2,0),0)</f>
        <v>#N/A</v>
      </c>
      <c r="L76" s="4" t="e">
        <f t="shared" si="4"/>
        <v>#N/A</v>
      </c>
      <c r="N76" s="2" t="s">
        <v>688</v>
      </c>
      <c r="O76" s="2" t="str">
        <f>VLOOKUP(B76,Master!$E:$I,2,0)</f>
        <v>YD25</v>
      </c>
      <c r="P76" s="2" t="str">
        <f>VLOOKUP($B76,Master!$E:$I,5,0)</f>
        <v>Direct</v>
      </c>
      <c r="Q76" s="2" t="str">
        <f>VLOOKUP($B76,Master!$E:$I,4,0)</f>
        <v>D</v>
      </c>
      <c r="R76" s="2" t="e">
        <f>VLOOKUP(Q76,Notes!$A$33:$CF$42,MATCH('AMFI NAV'!O76&amp;P76,Notes!$2:$2,0),0)</f>
        <v>#N/A</v>
      </c>
      <c r="S76" s="2">
        <f t="shared" si="3"/>
        <v>14.959</v>
      </c>
      <c r="T76" s="2" t="e">
        <f t="shared" si="5"/>
        <v>#N/A</v>
      </c>
      <c r="U76" s="2">
        <v>146065</v>
      </c>
      <c r="V76" s="2" t="s">
        <v>781</v>
      </c>
      <c r="W76" s="2"/>
      <c r="X76" t="s">
        <v>1372</v>
      </c>
      <c r="Y76">
        <v>1000</v>
      </c>
    </row>
    <row r="77" spans="1:25" hidden="1" x14ac:dyDescent="0.25">
      <c r="A77" s="2" t="str">
        <f>VLOOKUP(B77,Master!E:J,6,0)</f>
        <v>YD04DirectD</v>
      </c>
      <c r="B77">
        <v>119070</v>
      </c>
      <c r="C77" t="s">
        <v>1836</v>
      </c>
      <c r="D77" s="4">
        <v>44469</v>
      </c>
      <c r="E77">
        <v>61.646999999999998</v>
      </c>
      <c r="F77">
        <v>61.646999999999998</v>
      </c>
      <c r="G77"/>
      <c r="H77" t="str">
        <f>+VLOOKUP(B77,Master!E:I,2,0)</f>
        <v>YD04</v>
      </c>
      <c r="I77" t="str">
        <f>+VLOOKUP(B77,Master!E:I,5,0)</f>
        <v>Direct</v>
      </c>
      <c r="J77" t="str">
        <f>+VLOOKUP(B77,Master!E:I,4,0)</f>
        <v>D</v>
      </c>
      <c r="K77" t="e">
        <f>+VLOOKUP(J77,Notes!$A$33:$CL$42,MATCH(H77&amp;I77,Notes!$2:$2,0),0)</f>
        <v>#N/A</v>
      </c>
      <c r="L77" s="4" t="e">
        <f t="shared" si="4"/>
        <v>#N/A</v>
      </c>
      <c r="N77" s="2" t="s">
        <v>689</v>
      </c>
      <c r="O77" s="2" t="str">
        <f>VLOOKUP(B77,Master!$E:$I,2,0)</f>
        <v>YD04</v>
      </c>
      <c r="P77" s="2" t="str">
        <f>VLOOKUP($B77,Master!$E:$I,5,0)</f>
        <v>Direct</v>
      </c>
      <c r="Q77" s="2" t="str">
        <f>VLOOKUP($B77,Master!$E:$I,4,0)</f>
        <v>D</v>
      </c>
      <c r="R77" s="2" t="e">
        <f>VLOOKUP(Q77,Notes!$A$33:$CF$42,MATCH('AMFI NAV'!O77&amp;P77,Notes!$2:$2,0),0)</f>
        <v>#N/A</v>
      </c>
      <c r="S77" s="2">
        <f t="shared" si="3"/>
        <v>45.085999999999999</v>
      </c>
      <c r="T77" s="2" t="e">
        <f t="shared" si="5"/>
        <v>#N/A</v>
      </c>
      <c r="U77" s="2">
        <v>146062</v>
      </c>
      <c r="V77" s="2" t="s">
        <v>782</v>
      </c>
      <c r="W77" s="2" t="s">
        <v>1373</v>
      </c>
      <c r="Y77">
        <v>1085.8036999999999</v>
      </c>
    </row>
    <row r="78" spans="1:25" hidden="1" x14ac:dyDescent="0.25">
      <c r="A78" s="2" t="str">
        <f>VLOOKUP(B78,Master!E:J,6,0)</f>
        <v>YD04DirectG</v>
      </c>
      <c r="B78">
        <v>119071</v>
      </c>
      <c r="C78" t="s">
        <v>529</v>
      </c>
      <c r="D78" s="4">
        <v>44469</v>
      </c>
      <c r="E78">
        <v>99.268000000000001</v>
      </c>
      <c r="F78">
        <v>99.268000000000001</v>
      </c>
      <c r="G78"/>
      <c r="H78" t="str">
        <f>+VLOOKUP(B78,Master!E:I,2,0)</f>
        <v>YD04</v>
      </c>
      <c r="I78" t="str">
        <f>+VLOOKUP(B78,Master!E:I,5,0)</f>
        <v>Direct</v>
      </c>
      <c r="J78" t="str">
        <f>+VLOOKUP(B78,Master!E:I,4,0)</f>
        <v>G</v>
      </c>
      <c r="K78" t="e">
        <f>+VLOOKUP(J78,Notes!$A$33:$CL$42,MATCH(H78&amp;I78,Notes!$2:$2,0),0)</f>
        <v>#N/A</v>
      </c>
      <c r="L78" s="4" t="e">
        <f t="shared" si="4"/>
        <v>#N/A</v>
      </c>
      <c r="N78" s="2" t="s">
        <v>635</v>
      </c>
      <c r="O78" s="2" t="str">
        <f>VLOOKUP(B78,Master!$E:$I,2,0)</f>
        <v>YD04</v>
      </c>
      <c r="P78" s="2" t="str">
        <f>VLOOKUP($B78,Master!$E:$I,5,0)</f>
        <v>Direct</v>
      </c>
      <c r="Q78" s="2" t="str">
        <f>VLOOKUP($B78,Master!$E:$I,4,0)</f>
        <v>G</v>
      </c>
      <c r="R78" s="2" t="e">
        <f>VLOOKUP(Q78,Notes!$A$33:$CF$42,MATCH('AMFI NAV'!O78&amp;P78,Notes!$2:$2,0),0)</f>
        <v>#N/A</v>
      </c>
      <c r="S78" s="2">
        <f t="shared" si="3"/>
        <v>65.36</v>
      </c>
      <c r="T78" s="2" t="e">
        <f t="shared" si="5"/>
        <v>#N/A</v>
      </c>
      <c r="U78" s="2">
        <v>146064</v>
      </c>
      <c r="V78" s="2" t="s">
        <v>783</v>
      </c>
      <c r="W78" s="2" t="s">
        <v>1374</v>
      </c>
      <c r="X78" t="s">
        <v>1375</v>
      </c>
      <c r="Y78">
        <v>1000.5143</v>
      </c>
    </row>
    <row r="79" spans="1:25" hidden="1" x14ac:dyDescent="0.25">
      <c r="A79" s="2" t="str">
        <f>VLOOKUP(B79,Master!E:J,6,0)</f>
        <v>YD01DirectG</v>
      </c>
      <c r="B79">
        <v>119076</v>
      </c>
      <c r="C79" t="s">
        <v>1826</v>
      </c>
      <c r="D79" s="4">
        <v>44469</v>
      </c>
      <c r="E79">
        <v>71.984999999999999</v>
      </c>
      <c r="F79">
        <v>71.984999999999999</v>
      </c>
      <c r="G79"/>
      <c r="H79" t="str">
        <f>+VLOOKUP(B79,Master!E:I,2,0)</f>
        <v>YD01</v>
      </c>
      <c r="I79" t="str">
        <f>+VLOOKUP(B79,Master!E:I,5,0)</f>
        <v>Direct</v>
      </c>
      <c r="J79" t="str">
        <f>+VLOOKUP(B79,Master!E:I,4,0)</f>
        <v>G</v>
      </c>
      <c r="K79" t="e">
        <f>+VLOOKUP(J79,Notes!$A$33:$CL$42,MATCH(H79&amp;I79,Notes!$2:$2,0),0)</f>
        <v>#N/A</v>
      </c>
      <c r="L79" s="4" t="e">
        <f t="shared" si="4"/>
        <v>#N/A</v>
      </c>
      <c r="N79" s="2" t="s">
        <v>636</v>
      </c>
      <c r="O79" s="2" t="str">
        <f>VLOOKUP(B79,Master!$E:$I,2,0)</f>
        <v>YD01</v>
      </c>
      <c r="P79" s="2" t="str">
        <f>VLOOKUP($B79,Master!$E:$I,5,0)</f>
        <v>Direct</v>
      </c>
      <c r="Q79" s="2" t="str">
        <f>VLOOKUP($B79,Master!$E:$I,4,0)</f>
        <v>G</v>
      </c>
      <c r="R79" s="2" t="e">
        <f>VLOOKUP(Q79,Notes!$A$33:$CF$42,MATCH('AMFI NAV'!O79&amp;P79,Notes!$2:$2,0),0)</f>
        <v>#N/A</v>
      </c>
      <c r="S79" s="2">
        <f t="shared" si="3"/>
        <v>42.767000000000003</v>
      </c>
      <c r="T79" s="2" t="e">
        <f t="shared" si="5"/>
        <v>#N/A</v>
      </c>
      <c r="U79" s="2">
        <v>146066</v>
      </c>
      <c r="V79" s="2" t="s">
        <v>784</v>
      </c>
      <c r="W79" s="2"/>
      <c r="X79" t="s">
        <v>1376</v>
      </c>
      <c r="Y79">
        <v>1000</v>
      </c>
    </row>
    <row r="80" spans="1:25" hidden="1" x14ac:dyDescent="0.25">
      <c r="A80" s="2" t="str">
        <f>VLOOKUP(B80,Master!E:J,6,0)</f>
        <v>YD01DirectD</v>
      </c>
      <c r="B80">
        <v>119077</v>
      </c>
      <c r="C80" t="s">
        <v>1827</v>
      </c>
      <c r="D80" s="4">
        <v>44469</v>
      </c>
      <c r="E80">
        <v>82.415999999999997</v>
      </c>
      <c r="F80">
        <v>82.415999999999997</v>
      </c>
      <c r="G80"/>
      <c r="H80" t="str">
        <f>+VLOOKUP(B80,Master!E:I,2,0)</f>
        <v>YD01</v>
      </c>
      <c r="I80" t="str">
        <f>+VLOOKUP(B80,Master!E:I,5,0)</f>
        <v>Direct</v>
      </c>
      <c r="J80" t="str">
        <f>+VLOOKUP(B80,Master!E:I,4,0)</f>
        <v>D</v>
      </c>
      <c r="K80" t="e">
        <f>+VLOOKUP(J80,Notes!$A$33:$CL$42,MATCH(H80&amp;I80,Notes!$2:$2,0),0)</f>
        <v>#N/A</v>
      </c>
      <c r="L80" s="4" t="e">
        <f t="shared" si="4"/>
        <v>#N/A</v>
      </c>
      <c r="N80" s="2" t="s">
        <v>1067</v>
      </c>
      <c r="O80" s="2" t="str">
        <f>VLOOKUP(B80,Master!$E:$I,2,0)</f>
        <v>YD01</v>
      </c>
      <c r="P80" s="2" t="str">
        <f>VLOOKUP($B80,Master!$E:$I,5,0)</f>
        <v>Direct</v>
      </c>
      <c r="Q80" s="2" t="str">
        <f>VLOOKUP($B80,Master!$E:$I,4,0)</f>
        <v>D</v>
      </c>
      <c r="R80" s="2" t="e">
        <f>VLOOKUP(Q80,Notes!$A$33:$CF$42,MATCH('AMFI NAV'!O80&amp;P80,Notes!$2:$2,0),0)</f>
        <v>#N/A</v>
      </c>
      <c r="S80" s="2">
        <f t="shared" si="3"/>
        <v>54.482999999999997</v>
      </c>
      <c r="T80" s="2" t="e">
        <f t="shared" si="5"/>
        <v>#N/A</v>
      </c>
      <c r="U80" s="2">
        <v>146061</v>
      </c>
      <c r="V80" s="2" t="s">
        <v>785</v>
      </c>
      <c r="W80" s="2" t="s">
        <v>1377</v>
      </c>
      <c r="Y80">
        <v>1084.1124</v>
      </c>
    </row>
    <row r="81" spans="1:25" hidden="1" x14ac:dyDescent="0.25">
      <c r="A81" s="2" t="str">
        <f>VLOOKUP(B81,Master!E:J,6,0)</f>
        <v>YD31DirectG</v>
      </c>
      <c r="B81">
        <v>119082</v>
      </c>
      <c r="C81" t="s">
        <v>294</v>
      </c>
      <c r="D81" s="4">
        <v>44469</v>
      </c>
      <c r="E81">
        <v>32.531399999999998</v>
      </c>
      <c r="F81">
        <v>32.531399999999998</v>
      </c>
      <c r="G81"/>
      <c r="H81" t="str">
        <f>+VLOOKUP(B81,Master!E:I,2,0)</f>
        <v>YD31</v>
      </c>
      <c r="I81" t="str">
        <f>+VLOOKUP(B81,Master!E:I,5,0)</f>
        <v>Direct</v>
      </c>
      <c r="J81" t="str">
        <f>+VLOOKUP(B81,Master!E:I,4,0)</f>
        <v>G</v>
      </c>
      <c r="K81" t="e">
        <f>+VLOOKUP(J81,Notes!$A$33:$CL$42,MATCH(H81&amp;I81,Notes!$2:$2,0),0)</f>
        <v>#N/A</v>
      </c>
      <c r="L81" s="4" t="e">
        <f t="shared" si="4"/>
        <v>#N/A</v>
      </c>
      <c r="N81" s="2" t="s">
        <v>637</v>
      </c>
      <c r="O81" s="2" t="str">
        <f>VLOOKUP(B81,Master!$E:$I,2,0)</f>
        <v>YD31</v>
      </c>
      <c r="P81" s="2" t="str">
        <f>VLOOKUP($B81,Master!$E:$I,5,0)</f>
        <v>Direct</v>
      </c>
      <c r="Q81" s="2" t="str">
        <f>VLOOKUP($B81,Master!$E:$I,4,0)</f>
        <v>G</v>
      </c>
      <c r="R81" s="2" t="e">
        <f>VLOOKUP(Q81,Notes!$A$33:$CF$42,MATCH('AMFI NAV'!O81&amp;P81,Notes!$2:$2,0),0)</f>
        <v>#N/A</v>
      </c>
      <c r="S81" s="2">
        <f t="shared" si="3"/>
        <v>31.138200000000001</v>
      </c>
      <c r="T81" s="2" t="e">
        <f t="shared" si="5"/>
        <v>#N/A</v>
      </c>
      <c r="U81" s="2">
        <v>146063</v>
      </c>
      <c r="V81" s="2" t="s">
        <v>786</v>
      </c>
      <c r="W81" s="2" t="s">
        <v>1378</v>
      </c>
      <c r="X81" t="s">
        <v>1379</v>
      </c>
      <c r="Y81">
        <v>1000.5106</v>
      </c>
    </row>
    <row r="82" spans="1:25" hidden="1" x14ac:dyDescent="0.25">
      <c r="A82" s="2" t="str">
        <f>VLOOKUP(B82,Master!E:J,6,0)</f>
        <v>YD31DirectD</v>
      </c>
      <c r="B82">
        <v>119083</v>
      </c>
      <c r="C82" t="s">
        <v>1753</v>
      </c>
      <c r="D82" s="4">
        <v>44469</v>
      </c>
      <c r="E82">
        <v>11.6778</v>
      </c>
      <c r="F82">
        <v>11.6778</v>
      </c>
      <c r="G82"/>
      <c r="H82" t="str">
        <f>+VLOOKUP(B82,Master!E:I,2,0)</f>
        <v>YD31</v>
      </c>
      <c r="I82" t="str">
        <f>+VLOOKUP(B82,Master!E:I,5,0)</f>
        <v>Direct</v>
      </c>
      <c r="J82" t="str">
        <f>+VLOOKUP(B82,Master!E:I,4,0)</f>
        <v>D</v>
      </c>
      <c r="K82" t="e">
        <f>+VLOOKUP(J82,Notes!$A$33:$CL$42,MATCH(H82&amp;I82,Notes!$2:$2,0),0)</f>
        <v>#N/A</v>
      </c>
      <c r="L82" s="4" t="e">
        <f t="shared" si="4"/>
        <v>#N/A</v>
      </c>
      <c r="N82" s="2" t="s">
        <v>639</v>
      </c>
      <c r="O82" s="2" t="str">
        <f>VLOOKUP(B82,Master!$E:$I,2,0)</f>
        <v>YD31</v>
      </c>
      <c r="P82" s="2" t="str">
        <f>VLOOKUP($B82,Master!$E:$I,5,0)</f>
        <v>Direct</v>
      </c>
      <c r="Q82" s="2" t="str">
        <f>VLOOKUP($B82,Master!$E:$I,4,0)</f>
        <v>D</v>
      </c>
      <c r="R82" s="2" t="e">
        <f>VLOOKUP(Q82,Notes!$A$33:$CF$42,MATCH('AMFI NAV'!O82&amp;P82,Notes!$2:$2,0),0)</f>
        <v>#N/A</v>
      </c>
      <c r="S82" s="2">
        <f t="shared" si="3"/>
        <v>11.661300000000001</v>
      </c>
      <c r="T82" s="2" t="e">
        <f t="shared" si="5"/>
        <v>#N/A</v>
      </c>
      <c r="U82" s="2">
        <v>119124</v>
      </c>
      <c r="V82" s="2" t="s">
        <v>511</v>
      </c>
      <c r="W82" s="2"/>
      <c r="X82" t="s">
        <v>1380</v>
      </c>
      <c r="Y82">
        <v>1000.9329</v>
      </c>
    </row>
    <row r="83" spans="1:25" hidden="1" x14ac:dyDescent="0.25">
      <c r="A83" s="2" t="str">
        <f>VLOOKUP(B83,Master!E:J,6,0)</f>
        <v>YD31DirectMD</v>
      </c>
      <c r="B83">
        <v>119084</v>
      </c>
      <c r="C83" t="s">
        <v>1752</v>
      </c>
      <c r="D83" s="4">
        <v>44469</v>
      </c>
      <c r="E83">
        <v>10.616199999999999</v>
      </c>
      <c r="F83">
        <v>10.616199999999999</v>
      </c>
      <c r="G83"/>
      <c r="H83" t="str">
        <f>+VLOOKUP(B83,Master!E:I,2,0)</f>
        <v>YD31</v>
      </c>
      <c r="I83" t="str">
        <f>+VLOOKUP(B83,Master!E:I,5,0)</f>
        <v>Direct</v>
      </c>
      <c r="J83" t="str">
        <f>+VLOOKUP(B83,Master!E:I,4,0)</f>
        <v>MD</v>
      </c>
      <c r="K83" t="e">
        <f>+VLOOKUP(J83,Notes!$A$33:$CL$42,MATCH(H83&amp;I83,Notes!$2:$2,0),0)</f>
        <v>#N/A</v>
      </c>
      <c r="L83" s="4" t="e">
        <f t="shared" si="4"/>
        <v>#N/A</v>
      </c>
      <c r="N83" s="2" t="s">
        <v>638</v>
      </c>
      <c r="O83" s="2" t="str">
        <f>VLOOKUP(B83,Master!$E:$I,2,0)</f>
        <v>YD31</v>
      </c>
      <c r="P83" s="2" t="str">
        <f>VLOOKUP($B83,Master!$E:$I,5,0)</f>
        <v>Direct</v>
      </c>
      <c r="Q83" s="2" t="str">
        <f>VLOOKUP($B83,Master!$E:$I,4,0)</f>
        <v>MD</v>
      </c>
      <c r="R83" s="2" t="e">
        <f>VLOOKUP(Q83,Notes!$A$33:$CF$42,MATCH('AMFI NAV'!O83&amp;P83,Notes!$2:$2,0),0)</f>
        <v>#N/A</v>
      </c>
      <c r="S83" s="2">
        <f t="shared" si="3"/>
        <v>10.589700000000001</v>
      </c>
      <c r="T83" s="2" t="e">
        <f t="shared" si="5"/>
        <v>#N/A</v>
      </c>
      <c r="U83" s="2">
        <v>119125</v>
      </c>
      <c r="V83" s="2" t="s">
        <v>512</v>
      </c>
      <c r="W83" s="2" t="s">
        <v>1381</v>
      </c>
      <c r="Y83">
        <v>2895.2177999999999</v>
      </c>
    </row>
    <row r="84" spans="1:25" hidden="1" x14ac:dyDescent="0.25">
      <c r="A84" s="2" t="str">
        <f>VLOOKUP(B84,Master!E:J,6,0)</f>
        <v>YD31DirectQD</v>
      </c>
      <c r="B84">
        <v>119085</v>
      </c>
      <c r="C84" t="s">
        <v>1755</v>
      </c>
      <c r="D84" s="4">
        <v>44469</v>
      </c>
      <c r="E84">
        <v>10.8698</v>
      </c>
      <c r="F84">
        <v>10.8698</v>
      </c>
      <c r="G84"/>
      <c r="H84" t="str">
        <f>+VLOOKUP(B84,Master!E:I,2,0)</f>
        <v>YD31</v>
      </c>
      <c r="I84" t="str">
        <f>+VLOOKUP(B84,Master!E:I,5,0)</f>
        <v>Direct</v>
      </c>
      <c r="J84" t="str">
        <f>+VLOOKUP(B84,Master!E:I,4,0)</f>
        <v>QD</v>
      </c>
      <c r="K84" t="e">
        <f>+VLOOKUP(J84,Notes!$A$33:$CL$42,MATCH(H84&amp;I84,Notes!$2:$2,0),0)</f>
        <v>#N/A</v>
      </c>
      <c r="L84" s="4" t="e">
        <f t="shared" si="4"/>
        <v>#N/A</v>
      </c>
      <c r="N84" s="2" t="s">
        <v>1068</v>
      </c>
      <c r="O84" s="2" t="str">
        <f>VLOOKUP(B84,Master!$E:$I,2,0)</f>
        <v>YD31</v>
      </c>
      <c r="P84" s="2" t="str">
        <f>VLOOKUP($B84,Master!$E:$I,5,0)</f>
        <v>Direct</v>
      </c>
      <c r="Q84" s="2" t="str">
        <f>VLOOKUP($B84,Master!$E:$I,4,0)</f>
        <v>QD</v>
      </c>
      <c r="R84" s="2" t="e">
        <f>VLOOKUP(Q84,Notes!$A$33:$CF$42,MATCH('AMFI NAV'!O84&amp;P84,Notes!$2:$2,0),0)</f>
        <v>#N/A</v>
      </c>
      <c r="S84" s="2">
        <f t="shared" si="3"/>
        <v>10.835800000000001</v>
      </c>
      <c r="T84" s="2" t="e">
        <f t="shared" si="5"/>
        <v>#N/A</v>
      </c>
      <c r="U84" s="2">
        <v>119123</v>
      </c>
      <c r="V84" s="2" t="s">
        <v>513</v>
      </c>
      <c r="W84" s="2" t="s">
        <v>1382</v>
      </c>
      <c r="X84" t="s">
        <v>1383</v>
      </c>
      <c r="Y84">
        <v>1001.5444</v>
      </c>
    </row>
    <row r="85" spans="1:25" hidden="1" x14ac:dyDescent="0.25">
      <c r="A85" s="2" t="str">
        <f>VLOOKUP(B85,Master!E:J,6,0)</f>
        <v>YD31DirectWD</v>
      </c>
      <c r="B85">
        <v>119086</v>
      </c>
      <c r="C85" t="s">
        <v>1756</v>
      </c>
      <c r="D85" s="4">
        <v>44469</v>
      </c>
      <c r="E85">
        <v>10.245699999999999</v>
      </c>
      <c r="F85">
        <v>10.245699999999999</v>
      </c>
      <c r="G85"/>
      <c r="H85" t="str">
        <f>+VLOOKUP(B85,Master!E:I,2,0)</f>
        <v>YD31</v>
      </c>
      <c r="I85" t="str">
        <f>+VLOOKUP(B85,Master!E:I,5,0)</f>
        <v>Direct</v>
      </c>
      <c r="J85" t="str">
        <f>+VLOOKUP(B85,Master!E:I,4,0)</f>
        <v>WD</v>
      </c>
      <c r="K85" t="e">
        <f>+VLOOKUP(J85,Notes!$A$33:$CL$42,MATCH(H85&amp;I85,Notes!$2:$2,0),0)</f>
        <v>#N/A</v>
      </c>
      <c r="L85" s="4" t="e">
        <f t="shared" si="4"/>
        <v>#N/A</v>
      </c>
      <c r="N85" s="2" t="s">
        <v>640</v>
      </c>
      <c r="O85" s="2" t="str">
        <f>VLOOKUP(B85,Master!$E:$I,2,0)</f>
        <v>YD31</v>
      </c>
      <c r="P85" s="2" t="str">
        <f>VLOOKUP($B85,Master!$E:$I,5,0)</f>
        <v>Direct</v>
      </c>
      <c r="Q85" s="2" t="str">
        <f>VLOOKUP($B85,Master!$E:$I,4,0)</f>
        <v>WD</v>
      </c>
      <c r="R85" s="2" t="e">
        <f>VLOOKUP(Q85,Notes!$A$33:$CF$42,MATCH('AMFI NAV'!O85&amp;P85,Notes!$2:$2,0),0)</f>
        <v>#N/A</v>
      </c>
      <c r="S85" s="2">
        <f t="shared" si="3"/>
        <v>10.258900000000001</v>
      </c>
      <c r="T85" s="2" t="e">
        <f t="shared" si="5"/>
        <v>#N/A</v>
      </c>
      <c r="U85" s="2">
        <v>103347</v>
      </c>
      <c r="V85" s="2" t="s">
        <v>772</v>
      </c>
      <c r="W85" s="2" t="s">
        <v>1384</v>
      </c>
      <c r="Y85">
        <v>2875.2404999999999</v>
      </c>
    </row>
    <row r="86" spans="1:25" hidden="1" x14ac:dyDescent="0.25">
      <c r="A86" s="2" t="str">
        <f>VLOOKUP(B86,Master!E:J,6,0)</f>
        <v>YD31DirectDD</v>
      </c>
      <c r="B86">
        <v>119087</v>
      </c>
      <c r="C86" t="s">
        <v>1754</v>
      </c>
      <c r="D86" s="4">
        <v>44469</v>
      </c>
      <c r="E86">
        <v>10.245100000000001</v>
      </c>
      <c r="F86">
        <v>10.245100000000001</v>
      </c>
      <c r="G86"/>
      <c r="H86" t="str">
        <f>+VLOOKUP(B86,Master!E:I,2,0)</f>
        <v>YD31</v>
      </c>
      <c r="I86" t="str">
        <f>+VLOOKUP(B86,Master!E:I,5,0)</f>
        <v>Direct</v>
      </c>
      <c r="J86" t="str">
        <f>+VLOOKUP(B86,Master!E:I,4,0)</f>
        <v>DD</v>
      </c>
      <c r="K86" t="e">
        <f>+VLOOKUP(J86,Notes!$A$33:$CL$42,MATCH(H86&amp;I86,Notes!$2:$2,0),0)</f>
        <v>#N/A</v>
      </c>
      <c r="L86" s="4" t="e">
        <f t="shared" si="4"/>
        <v>#N/A</v>
      </c>
      <c r="N86" s="2" t="s">
        <v>1069</v>
      </c>
      <c r="O86" s="2" t="str">
        <f>VLOOKUP(B86,Master!$E:$I,2,0)</f>
        <v>YD31</v>
      </c>
      <c r="P86" s="2" t="str">
        <f>VLOOKUP($B86,Master!$E:$I,5,0)</f>
        <v>Direct</v>
      </c>
      <c r="Q86" s="2" t="str">
        <f>VLOOKUP($B86,Master!$E:$I,4,0)</f>
        <v>DD</v>
      </c>
      <c r="R86" s="2" t="e">
        <f>VLOOKUP(Q86,Notes!$A$33:$CF$42,MATCH('AMFI NAV'!O86&amp;P86,Notes!$2:$2,0),0)</f>
        <v>#N/A</v>
      </c>
      <c r="S86" s="2">
        <f t="shared" si="3"/>
        <v>10.250500000000001</v>
      </c>
      <c r="T86" s="2" t="e">
        <f t="shared" si="5"/>
        <v>#N/A</v>
      </c>
      <c r="U86" s="2">
        <v>103348</v>
      </c>
      <c r="V86" s="2" t="s">
        <v>773</v>
      </c>
      <c r="W86" s="2"/>
      <c r="Y86">
        <v>1001.5346</v>
      </c>
    </row>
    <row r="87" spans="1:25" hidden="1" x14ac:dyDescent="0.25">
      <c r="A87" s="2" t="str">
        <f>VLOOKUP(B87,Master!E:J,6,0)</f>
        <v>YD63DirectD</v>
      </c>
      <c r="B87">
        <v>119095</v>
      </c>
      <c r="C87" t="s">
        <v>1830</v>
      </c>
      <c r="D87" s="4">
        <v>44469</v>
      </c>
      <c r="E87">
        <v>36.951000000000001</v>
      </c>
      <c r="F87">
        <v>36.951000000000001</v>
      </c>
      <c r="G87"/>
      <c r="H87" t="str">
        <f>+VLOOKUP(B87,Master!E:I,2,0)</f>
        <v>YD63</v>
      </c>
      <c r="I87" t="str">
        <f>+VLOOKUP(B87,Master!E:I,5,0)</f>
        <v>Direct</v>
      </c>
      <c r="J87" t="str">
        <f>+VLOOKUP(B87,Master!E:I,4,0)</f>
        <v>D</v>
      </c>
      <c r="K87" t="e">
        <f>+VLOOKUP(J87,Notes!$A$33:$CL$42,MATCH(H87&amp;I87,Notes!$2:$2,0),0)</f>
        <v>#N/A</v>
      </c>
      <c r="L87" s="4" t="e">
        <f t="shared" si="4"/>
        <v>#N/A</v>
      </c>
      <c r="N87" s="2" t="s">
        <v>1070</v>
      </c>
      <c r="O87" s="2" t="str">
        <f>VLOOKUP(B87,Master!$E:$I,2,0)</f>
        <v>YD63</v>
      </c>
      <c r="P87" s="2" t="str">
        <f>VLOOKUP($B87,Master!$E:$I,5,0)</f>
        <v>Direct</v>
      </c>
      <c r="Q87" s="2" t="str">
        <f>VLOOKUP($B87,Master!$E:$I,4,0)</f>
        <v>D</v>
      </c>
      <c r="R87" s="2" t="e">
        <f>VLOOKUP(Q87,Notes!$A$33:$CF$42,MATCH('AMFI NAV'!O87&amp;P87,Notes!$2:$2,0),0)</f>
        <v>#N/A</v>
      </c>
      <c r="S87" s="2">
        <f t="shared" si="3"/>
        <v>24.690999999999999</v>
      </c>
      <c r="T87" s="2" t="e">
        <f t="shared" si="5"/>
        <v>#N/A</v>
      </c>
      <c r="U87" s="2">
        <v>103349</v>
      </c>
      <c r="V87" s="2" t="s">
        <v>774</v>
      </c>
      <c r="W87" s="2"/>
      <c r="X87" t="s">
        <v>1385</v>
      </c>
      <c r="Y87">
        <v>1000.9329</v>
      </c>
    </row>
    <row r="88" spans="1:25" hidden="1" x14ac:dyDescent="0.25">
      <c r="A88" s="2" t="str">
        <f>VLOOKUP(B88,Master!E:J,6,0)</f>
        <v>YD63DirectG</v>
      </c>
      <c r="B88">
        <v>119096</v>
      </c>
      <c r="C88" t="s">
        <v>489</v>
      </c>
      <c r="D88" s="4">
        <v>44469</v>
      </c>
      <c r="E88">
        <v>36.951000000000001</v>
      </c>
      <c r="F88">
        <v>36.951000000000001</v>
      </c>
      <c r="G88"/>
      <c r="H88" t="str">
        <f>+VLOOKUP(B88,Master!E:I,2,0)</f>
        <v>YD63</v>
      </c>
      <c r="I88" t="str">
        <f>+VLOOKUP(B88,Master!E:I,5,0)</f>
        <v>Direct</v>
      </c>
      <c r="J88" t="str">
        <f>+VLOOKUP(B88,Master!E:I,4,0)</f>
        <v>G</v>
      </c>
      <c r="K88" t="e">
        <f>+VLOOKUP(J88,Notes!$A$33:$CL$42,MATCH(H88&amp;I88,Notes!$2:$2,0),0)</f>
        <v>#N/A</v>
      </c>
      <c r="L88" s="4" t="e">
        <f t="shared" si="4"/>
        <v>#N/A</v>
      </c>
      <c r="N88" s="2" t="s">
        <v>1071</v>
      </c>
      <c r="O88" s="2" t="str">
        <f>VLOOKUP(B88,Master!$E:$I,2,0)</f>
        <v>YD63</v>
      </c>
      <c r="P88" s="2" t="str">
        <f>VLOOKUP($B88,Master!$E:$I,5,0)</f>
        <v>Direct</v>
      </c>
      <c r="Q88" s="2" t="str">
        <f>VLOOKUP($B88,Master!$E:$I,4,0)</f>
        <v>G</v>
      </c>
      <c r="R88" s="2" t="e">
        <f>VLOOKUP(Q88,Notes!$A$33:$CF$42,MATCH('AMFI NAV'!O88&amp;P88,Notes!$2:$2,0),0)</f>
        <v>#N/A</v>
      </c>
      <c r="S88" s="2">
        <f t="shared" si="3"/>
        <v>24.690999999999999</v>
      </c>
      <c r="T88" s="2" t="e">
        <f t="shared" si="5"/>
        <v>#N/A</v>
      </c>
      <c r="U88" s="2">
        <v>119203</v>
      </c>
      <c r="V88" s="2" t="s">
        <v>597</v>
      </c>
      <c r="W88" s="2"/>
      <c r="X88" t="s">
        <v>1386</v>
      </c>
      <c r="Y88">
        <v>1005.3951</v>
      </c>
    </row>
    <row r="89" spans="1:25" hidden="1" x14ac:dyDescent="0.25">
      <c r="A89" s="2" t="str">
        <f>VLOOKUP(B89,Master!E:J,6,0)</f>
        <v>YD15DirectG</v>
      </c>
      <c r="B89">
        <v>119099</v>
      </c>
      <c r="C89" t="s">
        <v>497</v>
      </c>
      <c r="D89" s="4">
        <v>44469</v>
      </c>
      <c r="E89">
        <v>79.203100000000006</v>
      </c>
      <c r="F89">
        <v>79.203100000000006</v>
      </c>
      <c r="G89"/>
      <c r="H89" t="str">
        <f>+VLOOKUP(B89,Master!E:I,2,0)</f>
        <v>YD15</v>
      </c>
      <c r="I89" t="str">
        <f>+VLOOKUP(B89,Master!E:I,5,0)</f>
        <v>Direct</v>
      </c>
      <c r="J89" t="str">
        <f>+VLOOKUP(B89,Master!E:I,4,0)</f>
        <v>G</v>
      </c>
      <c r="K89" t="e">
        <f>+VLOOKUP(J89,Notes!$A$33:$CL$42,MATCH(H89&amp;I89,Notes!$2:$2,0),0)</f>
        <v>#N/A</v>
      </c>
      <c r="L89" s="4" t="e">
        <f t="shared" si="4"/>
        <v>#N/A</v>
      </c>
      <c r="N89" s="2" t="s">
        <v>1072</v>
      </c>
      <c r="O89" s="2" t="str">
        <f>VLOOKUP(B89,Master!$E:$I,2,0)</f>
        <v>YD15</v>
      </c>
      <c r="P89" s="2" t="str">
        <f>VLOOKUP($B89,Master!$E:$I,5,0)</f>
        <v>Direct</v>
      </c>
      <c r="Q89" s="2" t="str">
        <f>VLOOKUP($B89,Master!$E:$I,4,0)</f>
        <v>G</v>
      </c>
      <c r="R89" s="2" t="e">
        <f>VLOOKUP(Q89,Notes!$A$33:$CF$42,MATCH('AMFI NAV'!O89&amp;P89,Notes!$2:$2,0),0)</f>
        <v>#N/A</v>
      </c>
      <c r="S89" s="2">
        <f t="shared" si="3"/>
        <v>74.696600000000004</v>
      </c>
      <c r="T89" s="2" t="e">
        <f t="shared" si="5"/>
        <v>#N/A</v>
      </c>
      <c r="U89" s="2">
        <v>119206</v>
      </c>
      <c r="V89" s="2" t="s">
        <v>598</v>
      </c>
      <c r="W89" s="2" t="s">
        <v>1387</v>
      </c>
      <c r="X89" t="s">
        <v>1388</v>
      </c>
      <c r="Y89">
        <v>1094.2455</v>
      </c>
    </row>
    <row r="90" spans="1:25" hidden="1" x14ac:dyDescent="0.25">
      <c r="A90" s="2" t="str">
        <f>VLOOKUP(B90,Master!E:J,6,0)</f>
        <v>YD15DirectMD</v>
      </c>
      <c r="B90">
        <v>119100</v>
      </c>
      <c r="C90" t="s">
        <v>1775</v>
      </c>
      <c r="D90" s="4">
        <v>44469</v>
      </c>
      <c r="E90">
        <v>10.757</v>
      </c>
      <c r="F90">
        <v>10.757</v>
      </c>
      <c r="G90"/>
      <c r="H90" t="str">
        <f>+VLOOKUP(B90,Master!E:I,2,0)</f>
        <v>YD15</v>
      </c>
      <c r="I90" t="str">
        <f>+VLOOKUP(B90,Master!E:I,5,0)</f>
        <v>Direct</v>
      </c>
      <c r="J90" t="str">
        <f>+VLOOKUP(B90,Master!E:I,4,0)</f>
        <v>MD</v>
      </c>
      <c r="K90" t="e">
        <f>+VLOOKUP(J90,Notes!$A$33:$CL$42,MATCH(H90&amp;I90,Notes!$2:$2,0),0)</f>
        <v>#N/A</v>
      </c>
      <c r="L90" s="4" t="e">
        <f t="shared" si="4"/>
        <v>#N/A</v>
      </c>
      <c r="N90" s="2" t="s">
        <v>1073</v>
      </c>
      <c r="O90" s="2" t="str">
        <f>VLOOKUP(B90,Master!$E:$I,2,0)</f>
        <v>YD15</v>
      </c>
      <c r="P90" s="2" t="str">
        <f>VLOOKUP($B90,Master!$E:$I,5,0)</f>
        <v>Direct</v>
      </c>
      <c r="Q90" s="2" t="str">
        <f>VLOOKUP($B90,Master!$E:$I,4,0)</f>
        <v>MD</v>
      </c>
      <c r="R90" s="2" t="e">
        <f>VLOOKUP(Q90,Notes!$A$33:$CF$42,MATCH('AMFI NAV'!O90&amp;P90,Notes!$2:$2,0),0)</f>
        <v>#N/A</v>
      </c>
      <c r="S90" s="2">
        <f t="shared" si="3"/>
        <v>10.740399999999999</v>
      </c>
      <c r="T90" s="2" t="e">
        <f t="shared" si="5"/>
        <v>#N/A</v>
      </c>
      <c r="U90" s="2">
        <v>119205</v>
      </c>
      <c r="V90" s="2" t="s">
        <v>599</v>
      </c>
      <c r="W90" s="2" t="s">
        <v>1389</v>
      </c>
      <c r="Y90">
        <v>2800.0657999999999</v>
      </c>
    </row>
    <row r="91" spans="1:25" hidden="1" x14ac:dyDescent="0.25">
      <c r="A91" s="2" t="str">
        <f>VLOOKUP(B91,Master!E:J,6,0)</f>
        <v>YD15DirectD</v>
      </c>
      <c r="B91">
        <v>119101</v>
      </c>
      <c r="C91" t="s">
        <v>1774</v>
      </c>
      <c r="D91" s="4">
        <v>44469</v>
      </c>
      <c r="E91">
        <v>12.320399999999999</v>
      </c>
      <c r="F91">
        <v>12.320399999999999</v>
      </c>
      <c r="G91"/>
      <c r="H91" t="str">
        <f>+VLOOKUP(B91,Master!E:I,2,0)</f>
        <v>YD15</v>
      </c>
      <c r="I91" t="str">
        <f>+VLOOKUP(B91,Master!E:I,5,0)</f>
        <v>Direct</v>
      </c>
      <c r="J91" t="str">
        <f>+VLOOKUP(B91,Master!E:I,4,0)</f>
        <v>D</v>
      </c>
      <c r="K91" t="e">
        <f>+VLOOKUP(J91,Notes!$A$33:$CL$42,MATCH(H91&amp;I91,Notes!$2:$2,0),0)</f>
        <v>#N/A</v>
      </c>
      <c r="L91" s="4" t="e">
        <f t="shared" si="4"/>
        <v>#N/A</v>
      </c>
      <c r="N91" s="2" t="s">
        <v>1074</v>
      </c>
      <c r="O91" s="2" t="str">
        <f>VLOOKUP(B91,Master!$E:$I,2,0)</f>
        <v>YD15</v>
      </c>
      <c r="P91" s="2" t="str">
        <f>VLOOKUP($B91,Master!$E:$I,5,0)</f>
        <v>Direct</v>
      </c>
      <c r="Q91" s="2" t="str">
        <f>VLOOKUP($B91,Master!$E:$I,4,0)</f>
        <v>D</v>
      </c>
      <c r="R91" s="2" t="e">
        <f>VLOOKUP(Q91,Notes!$A$33:$CF$42,MATCH('AMFI NAV'!O91&amp;P91,Notes!$2:$2,0),0)</f>
        <v>#N/A</v>
      </c>
      <c r="S91" s="2">
        <f t="shared" si="3"/>
        <v>12.2774</v>
      </c>
      <c r="T91" s="2" t="e">
        <f t="shared" si="5"/>
        <v>#N/A</v>
      </c>
      <c r="U91" s="2">
        <v>119204</v>
      </c>
      <c r="V91" s="2" t="s">
        <v>600</v>
      </c>
      <c r="W91" s="2" t="s">
        <v>1390</v>
      </c>
      <c r="X91" t="s">
        <v>1391</v>
      </c>
      <c r="Y91">
        <v>1059.2782</v>
      </c>
    </row>
    <row r="92" spans="1:25" hidden="1" x14ac:dyDescent="0.25">
      <c r="A92" s="2" t="str">
        <f>VLOOKUP(B92,Master!E:J,6,0)</f>
        <v>YD16DirectG</v>
      </c>
      <c r="B92">
        <v>119106</v>
      </c>
      <c r="C92" t="s">
        <v>557</v>
      </c>
      <c r="D92" s="4">
        <v>44469</v>
      </c>
      <c r="E92">
        <v>42.950899999999997</v>
      </c>
      <c r="F92">
        <v>42.950899999999997</v>
      </c>
      <c r="G92"/>
      <c r="H92" t="str">
        <f>+VLOOKUP(B92,Master!E:I,2,0)</f>
        <v>YD16</v>
      </c>
      <c r="I92" t="str">
        <f>+VLOOKUP(B92,Master!E:I,5,0)</f>
        <v>Direct</v>
      </c>
      <c r="J92" t="str">
        <f>+VLOOKUP(B92,Master!E:I,4,0)</f>
        <v>G</v>
      </c>
      <c r="K92" t="e">
        <f>+VLOOKUP(J92,Notes!$A$33:$CL$42,MATCH(H92&amp;I92,Notes!$2:$2,0),0)</f>
        <v>#N/A</v>
      </c>
      <c r="L92" s="4" t="e">
        <f t="shared" si="4"/>
        <v>#N/A</v>
      </c>
      <c r="N92" s="2" t="s">
        <v>647</v>
      </c>
      <c r="O92" s="2" t="str">
        <f>VLOOKUP(B92,Master!$E:$I,2,0)</f>
        <v>YD16</v>
      </c>
      <c r="P92" s="2" t="str">
        <f>VLOOKUP($B92,Master!$E:$I,5,0)</f>
        <v>Direct</v>
      </c>
      <c r="Q92" s="2" t="str">
        <f>VLOOKUP($B92,Master!$E:$I,4,0)</f>
        <v>G</v>
      </c>
      <c r="R92" s="2" t="e">
        <f>VLOOKUP(Q92,Notes!$A$33:$CF$42,MATCH('AMFI NAV'!O92&amp;P92,Notes!$2:$2,0),0)</f>
        <v>#N/A</v>
      </c>
      <c r="S92" s="2">
        <f t="shared" si="3"/>
        <v>41.327500000000001</v>
      </c>
      <c r="T92" s="2" t="e">
        <f t="shared" si="5"/>
        <v>#N/A</v>
      </c>
      <c r="U92" s="2">
        <v>119207</v>
      </c>
      <c r="V92" s="2" t="s">
        <v>601</v>
      </c>
      <c r="W92" s="2" t="s">
        <v>1392</v>
      </c>
      <c r="X92" t="s">
        <v>1393</v>
      </c>
      <c r="Y92">
        <v>1005.801</v>
      </c>
    </row>
    <row r="93" spans="1:25" hidden="1" x14ac:dyDescent="0.25">
      <c r="A93" s="2" t="str">
        <f>VLOOKUP(B93,Master!E:J,6,0)</f>
        <v>YD16DirectMD</v>
      </c>
      <c r="B93">
        <v>119107</v>
      </c>
      <c r="C93" t="s">
        <v>1802</v>
      </c>
      <c r="D93" s="4">
        <v>44469</v>
      </c>
      <c r="E93">
        <v>10.7904</v>
      </c>
      <c r="F93">
        <v>10.7904</v>
      </c>
      <c r="G93"/>
      <c r="H93" t="str">
        <f>+VLOOKUP(B93,Master!E:I,2,0)</f>
        <v>YD16</v>
      </c>
      <c r="I93" t="str">
        <f>+VLOOKUP(B93,Master!E:I,5,0)</f>
        <v>Direct</v>
      </c>
      <c r="J93" t="str">
        <f>+VLOOKUP(B93,Master!E:I,4,0)</f>
        <v>MD</v>
      </c>
      <c r="K93" t="e">
        <f>+VLOOKUP(J93,Notes!$A$33:$CL$42,MATCH(H93&amp;I93,Notes!$2:$2,0),0)</f>
        <v>#N/A</v>
      </c>
      <c r="L93" s="4" t="e">
        <f t="shared" si="4"/>
        <v>#N/A</v>
      </c>
      <c r="N93" s="2" t="s">
        <v>648</v>
      </c>
      <c r="O93" s="2" t="str">
        <f>VLOOKUP(B93,Master!$E:$I,2,0)</f>
        <v>YD16</v>
      </c>
      <c r="P93" s="2" t="str">
        <f>VLOOKUP($B93,Master!$E:$I,5,0)</f>
        <v>Direct</v>
      </c>
      <c r="Q93" s="2" t="str">
        <f>VLOOKUP($B93,Master!$E:$I,4,0)</f>
        <v>MD</v>
      </c>
      <c r="R93" s="2" t="e">
        <f>VLOOKUP(Q93,Notes!$A$33:$CF$42,MATCH('AMFI NAV'!O93&amp;P93,Notes!$2:$2,0),0)</f>
        <v>#N/A</v>
      </c>
      <c r="S93" s="2">
        <f t="shared" si="3"/>
        <v>10.7643</v>
      </c>
      <c r="T93" s="2" t="e">
        <f t="shared" si="5"/>
        <v>#N/A</v>
      </c>
      <c r="U93" s="2">
        <v>104140</v>
      </c>
      <c r="V93" s="2" t="s">
        <v>791</v>
      </c>
      <c r="W93" s="2"/>
      <c r="X93" t="s">
        <v>1394</v>
      </c>
      <c r="Y93">
        <v>1005.4914</v>
      </c>
    </row>
    <row r="94" spans="1:25" hidden="1" x14ac:dyDescent="0.25">
      <c r="A94" s="2" t="str">
        <f>VLOOKUP(B94,Master!E:J,6,0)</f>
        <v>YD16DirectD</v>
      </c>
      <c r="B94">
        <v>119108</v>
      </c>
      <c r="C94" t="s">
        <v>1801</v>
      </c>
      <c r="D94" s="4">
        <v>44469</v>
      </c>
      <c r="E94">
        <v>12.061999999999999</v>
      </c>
      <c r="F94">
        <v>12.061999999999999</v>
      </c>
      <c r="G94"/>
      <c r="H94" t="str">
        <f>+VLOOKUP(B94,Master!E:I,2,0)</f>
        <v>YD16</v>
      </c>
      <c r="I94" t="str">
        <f>+VLOOKUP(B94,Master!E:I,5,0)</f>
        <v>Direct</v>
      </c>
      <c r="J94" t="str">
        <f>+VLOOKUP(B94,Master!E:I,4,0)</f>
        <v>D</v>
      </c>
      <c r="K94" t="e">
        <f>+VLOOKUP(J94,Notes!$A$33:$CL$42,MATCH(H94&amp;I94,Notes!$2:$2,0),0)</f>
        <v>#N/A</v>
      </c>
      <c r="L94" s="4" t="e">
        <f t="shared" si="4"/>
        <v>#N/A</v>
      </c>
      <c r="N94" s="2" t="s">
        <v>649</v>
      </c>
      <c r="O94" s="2" t="str">
        <f>VLOOKUP(B94,Master!$E:$I,2,0)</f>
        <v>YD16</v>
      </c>
      <c r="P94" s="2" t="str">
        <f>VLOOKUP($B94,Master!$E:$I,5,0)</f>
        <v>Direct</v>
      </c>
      <c r="Q94" s="2" t="str">
        <f>VLOOKUP($B94,Master!$E:$I,4,0)</f>
        <v>D</v>
      </c>
      <c r="R94" s="2" t="e">
        <f>VLOOKUP(Q94,Notes!$A$33:$CF$42,MATCH('AMFI NAV'!O94&amp;P94,Notes!$2:$2,0),0)</f>
        <v>#N/A</v>
      </c>
      <c r="S94" s="2">
        <f t="shared" si="3"/>
        <v>12.0281</v>
      </c>
      <c r="T94" s="2" t="e">
        <f t="shared" si="5"/>
        <v>#N/A</v>
      </c>
      <c r="U94" s="2">
        <v>117995</v>
      </c>
      <c r="V94" s="2" t="s">
        <v>792</v>
      </c>
      <c r="W94" s="2" t="s">
        <v>1395</v>
      </c>
      <c r="Y94">
        <v>1086.7771</v>
      </c>
    </row>
    <row r="95" spans="1:25" hidden="1" x14ac:dyDescent="0.25">
      <c r="A95" s="2" t="str">
        <f>VLOOKUP(B95,Master!E:J,6,0)</f>
        <v>YD32DirectWD</v>
      </c>
      <c r="B95">
        <v>119123</v>
      </c>
      <c r="C95" t="s">
        <v>1785</v>
      </c>
      <c r="D95" s="4">
        <v>44469</v>
      </c>
      <c r="E95">
        <v>1000.8958</v>
      </c>
      <c r="F95">
        <v>1000.8958</v>
      </c>
      <c r="G95"/>
      <c r="H95" t="str">
        <f>+VLOOKUP(B95,Master!E:I,2,0)</f>
        <v>YD32</v>
      </c>
      <c r="I95" t="str">
        <f>+VLOOKUP(B95,Master!E:I,5,0)</f>
        <v>Direct</v>
      </c>
      <c r="J95" t="str">
        <f>+VLOOKUP(B95,Master!E:I,4,0)</f>
        <v>WD</v>
      </c>
      <c r="K95" t="e">
        <f>+VLOOKUP(J95,Notes!$A$33:$CL$42,MATCH(H95&amp;I95,Notes!$2:$2,0),0)</f>
        <v>#N/A</v>
      </c>
      <c r="L95" s="4" t="e">
        <f t="shared" si="4"/>
        <v>#N/A</v>
      </c>
      <c r="N95" s="2" t="s">
        <v>1075</v>
      </c>
      <c r="O95" s="2" t="str">
        <f>VLOOKUP(B95,Master!$E:$I,2,0)</f>
        <v>YD32</v>
      </c>
      <c r="P95" s="2" t="str">
        <f>VLOOKUP($B95,Master!$E:$I,5,0)</f>
        <v>Direct</v>
      </c>
      <c r="Q95" s="2" t="str">
        <f>VLOOKUP($B95,Master!$E:$I,4,0)</f>
        <v>WD</v>
      </c>
      <c r="R95" s="2" t="e">
        <f>VLOOKUP(Q95,Notes!$A$33:$CF$42,MATCH('AMFI NAV'!O95&amp;P95,Notes!$2:$2,0),0)</f>
        <v>#N/A</v>
      </c>
      <c r="S95" s="2">
        <f t="shared" si="3"/>
        <v>1001.5444</v>
      </c>
      <c r="T95" s="2" t="e">
        <f t="shared" si="5"/>
        <v>#N/A</v>
      </c>
      <c r="U95" s="2">
        <v>104138</v>
      </c>
      <c r="V95" s="2" t="s">
        <v>793</v>
      </c>
      <c r="W95" s="2" t="s">
        <v>1396</v>
      </c>
      <c r="Y95">
        <v>2664.2492000000002</v>
      </c>
    </row>
    <row r="96" spans="1:25" hidden="1" x14ac:dyDescent="0.25">
      <c r="A96" s="2" t="str">
        <f>VLOOKUP(B96,Master!E:J,6,0)</f>
        <v>YD32DirectDD</v>
      </c>
      <c r="B96">
        <v>119124</v>
      </c>
      <c r="C96" t="s">
        <v>1784</v>
      </c>
      <c r="D96" s="4">
        <v>44469</v>
      </c>
      <c r="E96">
        <v>1000.9329</v>
      </c>
      <c r="F96">
        <v>1000.9329</v>
      </c>
      <c r="G96"/>
      <c r="H96" t="str">
        <f>+VLOOKUP(B96,Master!E:I,2,0)</f>
        <v>YD32</v>
      </c>
      <c r="I96" t="str">
        <f>+VLOOKUP(B96,Master!E:I,5,0)</f>
        <v>Direct</v>
      </c>
      <c r="J96" t="str">
        <f>+VLOOKUP(B96,Master!E:I,4,0)</f>
        <v>DD</v>
      </c>
      <c r="K96" t="e">
        <f>+VLOOKUP(J96,Notes!$A$33:$CL$42,MATCH(H96&amp;I96,Notes!$2:$2,0),0)</f>
        <v>#N/A</v>
      </c>
      <c r="L96" s="4" t="e">
        <f t="shared" si="4"/>
        <v>#N/A</v>
      </c>
      <c r="N96" s="2" t="s">
        <v>1076</v>
      </c>
      <c r="O96" s="2" t="str">
        <f>VLOOKUP(B96,Master!$E:$I,2,0)</f>
        <v>YD32</v>
      </c>
      <c r="P96" s="2" t="str">
        <f>VLOOKUP($B96,Master!$E:$I,5,0)</f>
        <v>Direct</v>
      </c>
      <c r="Q96" s="2" t="str">
        <f>VLOOKUP($B96,Master!$E:$I,4,0)</f>
        <v>DD</v>
      </c>
      <c r="R96" s="2" t="e">
        <f>VLOOKUP(Q96,Notes!$A$33:$CF$42,MATCH('AMFI NAV'!O96&amp;P96,Notes!$2:$2,0),0)</f>
        <v>#N/A</v>
      </c>
      <c r="S96" s="2">
        <f t="shared" si="3"/>
        <v>1000.9329</v>
      </c>
      <c r="T96" s="2" t="e">
        <f t="shared" si="5"/>
        <v>#N/A</v>
      </c>
      <c r="U96" s="2">
        <v>117063</v>
      </c>
      <c r="V96" s="2" t="s">
        <v>605</v>
      </c>
      <c r="W96" s="2" t="s">
        <v>1397</v>
      </c>
      <c r="X96" t="s">
        <v>1398</v>
      </c>
      <c r="Y96">
        <v>1054.7166999999999</v>
      </c>
    </row>
    <row r="97" spans="1:25" hidden="1" x14ac:dyDescent="0.25">
      <c r="A97" s="2" t="str">
        <f>VLOOKUP(B97,Master!E:J,6,0)</f>
        <v>YD32DirectG</v>
      </c>
      <c r="B97">
        <v>119125</v>
      </c>
      <c r="C97" t="s">
        <v>512</v>
      </c>
      <c r="D97" s="4">
        <v>44469</v>
      </c>
      <c r="E97">
        <v>2989.5120999999999</v>
      </c>
      <c r="F97">
        <v>2989.5120999999999</v>
      </c>
      <c r="G97"/>
      <c r="H97" t="str">
        <f>+VLOOKUP(B97,Master!E:I,2,0)</f>
        <v>YD32</v>
      </c>
      <c r="I97" t="str">
        <f>+VLOOKUP(B97,Master!E:I,5,0)</f>
        <v>Direct</v>
      </c>
      <c r="J97" t="str">
        <f>+VLOOKUP(B97,Master!E:I,4,0)</f>
        <v>G</v>
      </c>
      <c r="K97" t="e">
        <f>+VLOOKUP(J97,Notes!$A$33:$CL$42,MATCH(H97&amp;I97,Notes!$2:$2,0),0)</f>
        <v>#N/A</v>
      </c>
      <c r="L97" s="4" t="e">
        <f t="shared" si="4"/>
        <v>#N/A</v>
      </c>
      <c r="N97" s="2" t="s">
        <v>650</v>
      </c>
      <c r="O97" s="2" t="str">
        <f>VLOOKUP(B97,Master!$E:$I,2,0)</f>
        <v>YD32</v>
      </c>
      <c r="P97" s="2" t="str">
        <f>VLOOKUP($B97,Master!$E:$I,5,0)</f>
        <v>Direct</v>
      </c>
      <c r="Q97" s="2" t="str">
        <f>VLOOKUP($B97,Master!$E:$I,4,0)</f>
        <v>G</v>
      </c>
      <c r="R97" s="2" t="e">
        <f>VLOOKUP(Q97,Notes!$A$33:$CF$42,MATCH('AMFI NAV'!O97&amp;P97,Notes!$2:$2,0),0)</f>
        <v>#N/A</v>
      </c>
      <c r="S97" s="2">
        <f t="shared" si="3"/>
        <v>2895.2177999999999</v>
      </c>
      <c r="T97" s="2" t="e">
        <f t="shared" si="5"/>
        <v>#N/A</v>
      </c>
      <c r="U97" s="2">
        <v>104139</v>
      </c>
      <c r="V97" s="2" t="s">
        <v>794</v>
      </c>
      <c r="W97" s="2"/>
      <c r="Y97">
        <v>1005.6846</v>
      </c>
    </row>
    <row r="98" spans="1:25" hidden="1" x14ac:dyDescent="0.25">
      <c r="A98" s="2" t="str">
        <f>VLOOKUP(B98,Master!E:J,6,0)</f>
        <v>YD29DirectDD</v>
      </c>
      <c r="B98">
        <v>119203</v>
      </c>
      <c r="C98" t="s">
        <v>1817</v>
      </c>
      <c r="D98" s="4">
        <v>44469</v>
      </c>
      <c r="E98">
        <v>1005.3946999999999</v>
      </c>
      <c r="F98">
        <v>1005.3946999999999</v>
      </c>
      <c r="G98"/>
      <c r="H98" t="str">
        <f>+VLOOKUP(B98,Master!E:I,2,0)</f>
        <v>YD29</v>
      </c>
      <c r="I98" t="str">
        <f>+VLOOKUP(B98,Master!E:I,5,0)</f>
        <v>Direct</v>
      </c>
      <c r="J98" t="str">
        <f>+VLOOKUP(B98,Master!E:I,4,0)</f>
        <v>DD</v>
      </c>
      <c r="K98" t="e">
        <f>+VLOOKUP(J98,Notes!$A$33:$CL$42,MATCH(H98&amp;I98,Notes!$2:$2,0),0)</f>
        <v>#N/A</v>
      </c>
      <c r="L98" s="4" t="e">
        <f t="shared" si="4"/>
        <v>#N/A</v>
      </c>
      <c r="N98" s="2" t="s">
        <v>1077</v>
      </c>
      <c r="O98" s="2" t="str">
        <f>VLOOKUP(B98,Master!$E:$I,2,0)</f>
        <v>YD29</v>
      </c>
      <c r="P98" s="2" t="str">
        <f>VLOOKUP($B98,Master!$E:$I,5,0)</f>
        <v>Direct</v>
      </c>
      <c r="Q98" s="2" t="str">
        <f>VLOOKUP($B98,Master!$E:$I,4,0)</f>
        <v>DD</v>
      </c>
      <c r="R98" s="2" t="e">
        <f>VLOOKUP(Q98,Notes!$A$33:$CF$42,MATCH('AMFI NAV'!O98&amp;P98,Notes!$2:$2,0),0)</f>
        <v>#N/A</v>
      </c>
      <c r="S98" s="2">
        <f t="shared" si="3"/>
        <v>1005.3951</v>
      </c>
      <c r="T98" s="2" t="e">
        <f t="shared" si="5"/>
        <v>#N/A</v>
      </c>
      <c r="U98" s="2">
        <v>133922</v>
      </c>
      <c r="V98" s="2" t="s">
        <v>517</v>
      </c>
      <c r="W98" s="2"/>
      <c r="X98" t="s">
        <v>1399</v>
      </c>
      <c r="Y98">
        <v>10.126799999999999</v>
      </c>
    </row>
    <row r="99" spans="1:25" hidden="1" x14ac:dyDescent="0.25">
      <c r="A99" s="2" t="str">
        <f>VLOOKUP(B99,Master!E:J,6,0)</f>
        <v>YD29DirectMD</v>
      </c>
      <c r="B99">
        <v>119204</v>
      </c>
      <c r="C99" t="s">
        <v>1818</v>
      </c>
      <c r="D99" s="4">
        <v>44469</v>
      </c>
      <c r="E99">
        <v>1061.7720999999999</v>
      </c>
      <c r="F99">
        <v>1061.7720999999999</v>
      </c>
      <c r="G99"/>
      <c r="H99" t="str">
        <f>+VLOOKUP(B99,Master!E:I,2,0)</f>
        <v>YD29</v>
      </c>
      <c r="I99" t="str">
        <f>+VLOOKUP(B99,Master!E:I,5,0)</f>
        <v>Direct</v>
      </c>
      <c r="J99" t="str">
        <f>+VLOOKUP(B99,Master!E:I,4,0)</f>
        <v>MD</v>
      </c>
      <c r="K99" t="e">
        <f>+VLOOKUP(J99,Notes!$A$33:$CL$42,MATCH(H99&amp;I99,Notes!$2:$2,0),0)</f>
        <v>#N/A</v>
      </c>
      <c r="L99" s="4" t="e">
        <f t="shared" si="4"/>
        <v>#N/A</v>
      </c>
      <c r="N99" s="2" t="s">
        <v>1078</v>
      </c>
      <c r="O99" s="2" t="str">
        <f>VLOOKUP(B99,Master!$E:$I,2,0)</f>
        <v>YD29</v>
      </c>
      <c r="P99" s="2" t="str">
        <f>VLOOKUP($B99,Master!$E:$I,5,0)</f>
        <v>Direct</v>
      </c>
      <c r="Q99" s="2" t="str">
        <f>VLOOKUP($B99,Master!$E:$I,4,0)</f>
        <v>MD</v>
      </c>
      <c r="R99" s="2" t="e">
        <f>VLOOKUP(Q99,Notes!$A$33:$CF$42,MATCH('AMFI NAV'!O99&amp;P99,Notes!$2:$2,0),0)</f>
        <v>#N/A</v>
      </c>
      <c r="S99" s="2">
        <f t="shared" si="3"/>
        <v>1059.2782</v>
      </c>
      <c r="T99" s="2" t="e">
        <f t="shared" si="5"/>
        <v>#N/A</v>
      </c>
      <c r="U99" s="2">
        <v>133925</v>
      </c>
      <c r="V99" s="2" t="s">
        <v>518</v>
      </c>
      <c r="W99" s="2" t="s">
        <v>1400</v>
      </c>
      <c r="Y99">
        <v>15.484500000000001</v>
      </c>
    </row>
    <row r="100" spans="1:25" hidden="1" x14ac:dyDescent="0.25">
      <c r="A100" s="2" t="str">
        <f>VLOOKUP(B100,Master!E:J,6,0)</f>
        <v>YD29DirectG</v>
      </c>
      <c r="B100">
        <v>119205</v>
      </c>
      <c r="C100" t="s">
        <v>599</v>
      </c>
      <c r="D100" s="4">
        <v>44469</v>
      </c>
      <c r="E100">
        <v>2906.3573999999999</v>
      </c>
      <c r="F100">
        <v>2906.3573999999999</v>
      </c>
      <c r="G100"/>
      <c r="H100" t="str">
        <f>+VLOOKUP(B100,Master!E:I,2,0)</f>
        <v>YD29</v>
      </c>
      <c r="I100" t="str">
        <f>+VLOOKUP(B100,Master!E:I,5,0)</f>
        <v>Direct</v>
      </c>
      <c r="J100" t="str">
        <f>+VLOOKUP(B100,Master!E:I,4,0)</f>
        <v>G</v>
      </c>
      <c r="K100" t="e">
        <f>+VLOOKUP(J100,Notes!$A$33:$CL$42,MATCH(H100&amp;I100,Notes!$2:$2,0),0)</f>
        <v>#N/A</v>
      </c>
      <c r="L100" s="4" t="e">
        <f t="shared" si="4"/>
        <v>#N/A</v>
      </c>
      <c r="N100" s="2" t="s">
        <v>645</v>
      </c>
      <c r="O100" s="2" t="str">
        <f>VLOOKUP(B100,Master!$E:$I,2,0)</f>
        <v>YD29</v>
      </c>
      <c r="P100" s="2" t="str">
        <f>VLOOKUP($B100,Master!$E:$I,5,0)</f>
        <v>Direct</v>
      </c>
      <c r="Q100" s="2" t="str">
        <f>VLOOKUP($B100,Master!$E:$I,4,0)</f>
        <v>G</v>
      </c>
      <c r="R100" s="2" t="e">
        <f>VLOOKUP(Q100,Notes!$A$33:$CF$42,MATCH('AMFI NAV'!O100&amp;P100,Notes!$2:$2,0),0)</f>
        <v>#N/A</v>
      </c>
      <c r="S100" s="2">
        <f t="shared" si="3"/>
        <v>2800.0657999999999</v>
      </c>
      <c r="T100" s="2" t="e">
        <f t="shared" si="5"/>
        <v>#N/A</v>
      </c>
      <c r="U100" s="2">
        <v>133928</v>
      </c>
      <c r="V100" s="2" t="s">
        <v>519</v>
      </c>
      <c r="W100" s="2" t="s">
        <v>1401</v>
      </c>
      <c r="X100" t="s">
        <v>1402</v>
      </c>
      <c r="Y100">
        <v>11.5349</v>
      </c>
    </row>
    <row r="101" spans="1:25" hidden="1" x14ac:dyDescent="0.25">
      <c r="A101" s="2" t="str">
        <f>VLOOKUP(B101,Master!E:J,6,0)</f>
        <v>YD29DirectD</v>
      </c>
      <c r="B101">
        <v>119206</v>
      </c>
      <c r="C101" t="s">
        <v>1816</v>
      </c>
      <c r="D101" s="4">
        <v>44469</v>
      </c>
      <c r="E101">
        <v>1098.6982</v>
      </c>
      <c r="F101">
        <v>1098.6982</v>
      </c>
      <c r="G101"/>
      <c r="H101" t="str">
        <f>+VLOOKUP(B101,Master!E:I,2,0)</f>
        <v>YD29</v>
      </c>
      <c r="I101" t="str">
        <f>+VLOOKUP(B101,Master!E:I,5,0)</f>
        <v>Direct</v>
      </c>
      <c r="J101" t="str">
        <f>+VLOOKUP(B101,Master!E:I,4,0)</f>
        <v>D</v>
      </c>
      <c r="K101" t="e">
        <f>+VLOOKUP(J101,Notes!$A$33:$CL$42,MATCH(H101&amp;I101,Notes!$2:$2,0),0)</f>
        <v>#N/A</v>
      </c>
      <c r="L101" s="4" t="e">
        <f t="shared" si="4"/>
        <v>#N/A</v>
      </c>
      <c r="N101" s="2" t="s">
        <v>1079</v>
      </c>
      <c r="O101" s="2" t="str">
        <f>VLOOKUP(B101,Master!$E:$I,2,0)</f>
        <v>YD29</v>
      </c>
      <c r="P101" s="2" t="str">
        <f>VLOOKUP($B101,Master!$E:$I,5,0)</f>
        <v>Direct</v>
      </c>
      <c r="Q101" s="2" t="str">
        <f>VLOOKUP($B101,Master!$E:$I,4,0)</f>
        <v>D</v>
      </c>
      <c r="R101" s="2" t="e">
        <f>VLOOKUP(Q101,Notes!$A$33:$CF$42,MATCH('AMFI NAV'!O101&amp;P101,Notes!$2:$2,0),0)</f>
        <v>#N/A</v>
      </c>
      <c r="S101" s="2">
        <f t="shared" si="3"/>
        <v>1094.2455</v>
      </c>
      <c r="T101" s="2" t="e">
        <f t="shared" si="5"/>
        <v>#N/A</v>
      </c>
      <c r="U101" s="2">
        <v>133924</v>
      </c>
      <c r="V101" s="2" t="s">
        <v>520</v>
      </c>
      <c r="W101" s="2" t="s">
        <v>1403</v>
      </c>
      <c r="X101" t="s">
        <v>1404</v>
      </c>
      <c r="Y101">
        <v>10.513400000000001</v>
      </c>
    </row>
    <row r="102" spans="1:25" hidden="1" x14ac:dyDescent="0.25">
      <c r="A102" s="2" t="str">
        <f>VLOOKUP(B102,Master!E:J,6,0)</f>
        <v>YD29DirectWD</v>
      </c>
      <c r="B102">
        <v>119207</v>
      </c>
      <c r="C102" t="s">
        <v>1819</v>
      </c>
      <c r="D102" s="4">
        <v>44469</v>
      </c>
      <c r="E102">
        <v>1005.046</v>
      </c>
      <c r="F102">
        <v>1005.046</v>
      </c>
      <c r="G102"/>
      <c r="H102" t="str">
        <f>+VLOOKUP(B102,Master!E:I,2,0)</f>
        <v>YD29</v>
      </c>
      <c r="I102" t="str">
        <f>+VLOOKUP(B102,Master!E:I,5,0)</f>
        <v>Direct</v>
      </c>
      <c r="J102" t="str">
        <f>+VLOOKUP(B102,Master!E:I,4,0)</f>
        <v>WD</v>
      </c>
      <c r="K102" t="e">
        <f>+VLOOKUP(J102,Notes!$A$33:$CL$42,MATCH(H102&amp;I102,Notes!$2:$2,0),0)</f>
        <v>#N/A</v>
      </c>
      <c r="L102" s="4" t="e">
        <f t="shared" si="4"/>
        <v>#N/A</v>
      </c>
      <c r="N102" s="2" t="s">
        <v>1080</v>
      </c>
      <c r="O102" s="2" t="str">
        <f>VLOOKUP(B102,Master!$E:$I,2,0)</f>
        <v>YD29</v>
      </c>
      <c r="P102" s="2" t="str">
        <f>VLOOKUP($B102,Master!$E:$I,5,0)</f>
        <v>Direct</v>
      </c>
      <c r="Q102" s="2" t="str">
        <f>VLOOKUP($B102,Master!$E:$I,4,0)</f>
        <v>WD</v>
      </c>
      <c r="R102" s="2" t="e">
        <f>VLOOKUP(Q102,Notes!$A$33:$CF$42,MATCH('AMFI NAV'!O102&amp;P102,Notes!$2:$2,0),0)</f>
        <v>#N/A</v>
      </c>
      <c r="S102" s="2">
        <f t="shared" si="3"/>
        <v>1005.801</v>
      </c>
      <c r="T102" s="2" t="e">
        <f t="shared" si="5"/>
        <v>#N/A</v>
      </c>
      <c r="U102" s="2">
        <v>133923</v>
      </c>
      <c r="V102" s="2" t="s">
        <v>521</v>
      </c>
      <c r="W102" s="2" t="s">
        <v>1405</v>
      </c>
      <c r="X102" t="s">
        <v>1406</v>
      </c>
      <c r="Y102">
        <v>10.135300000000001</v>
      </c>
    </row>
    <row r="103" spans="1:25" hidden="1" x14ac:dyDescent="0.25">
      <c r="A103" s="2" t="str">
        <f>VLOOKUP(B103,Master!E:J,6,0)</f>
        <v>YD12DirectG</v>
      </c>
      <c r="B103">
        <v>119212</v>
      </c>
      <c r="C103" t="s">
        <v>576</v>
      </c>
      <c r="D103" s="4">
        <v>44469</v>
      </c>
      <c r="E103">
        <v>112.417</v>
      </c>
      <c r="F103">
        <v>112.417</v>
      </c>
      <c r="G103"/>
      <c r="H103" t="str">
        <f>+VLOOKUP(B103,Master!E:I,2,0)</f>
        <v>YD12</v>
      </c>
      <c r="I103" t="str">
        <f>+VLOOKUP(B103,Master!E:I,5,0)</f>
        <v>Direct</v>
      </c>
      <c r="J103" t="str">
        <f>+VLOOKUP(B103,Master!E:I,4,0)</f>
        <v>G</v>
      </c>
      <c r="K103" t="e">
        <f>+VLOOKUP(J103,Notes!$A$33:$CL$42,MATCH(H103&amp;I103,Notes!$2:$2,0),0)</f>
        <v>#N/A</v>
      </c>
      <c r="L103" s="4" t="e">
        <f t="shared" si="4"/>
        <v>#N/A</v>
      </c>
      <c r="N103" s="2" t="s">
        <v>646</v>
      </c>
      <c r="O103" s="2" t="str">
        <f>VLOOKUP(B103,Master!$E:$I,2,0)</f>
        <v>YD12</v>
      </c>
      <c r="P103" s="2" t="str">
        <f>VLOOKUP($B103,Master!$E:$I,5,0)</f>
        <v>Direct</v>
      </c>
      <c r="Q103" s="2" t="str">
        <f>VLOOKUP($B103,Master!$E:$I,4,0)</f>
        <v>G</v>
      </c>
      <c r="R103" s="2" t="e">
        <f>VLOOKUP(Q103,Notes!$A$33:$CF$42,MATCH('AMFI NAV'!O103&amp;P103,Notes!$2:$2,0),0)</f>
        <v>#N/A</v>
      </c>
      <c r="S103" s="2">
        <f t="shared" si="3"/>
        <v>63.216000000000001</v>
      </c>
      <c r="T103" s="2" t="e">
        <f t="shared" si="5"/>
        <v>#N/A</v>
      </c>
      <c r="U103" s="2">
        <v>133919</v>
      </c>
      <c r="V103" s="2" t="s">
        <v>522</v>
      </c>
      <c r="W103" s="2"/>
      <c r="X103" t="s">
        <v>1407</v>
      </c>
      <c r="Y103">
        <v>10.1814</v>
      </c>
    </row>
    <row r="104" spans="1:25" hidden="1" x14ac:dyDescent="0.25">
      <c r="A104" s="2" t="str">
        <f>VLOOKUP(B104,Master!E:J,6,0)</f>
        <v>YD12DirectD</v>
      </c>
      <c r="B104">
        <v>119213</v>
      </c>
      <c r="C104" t="s">
        <v>1846</v>
      </c>
      <c r="D104" s="4">
        <v>44469</v>
      </c>
      <c r="E104">
        <v>48.317</v>
      </c>
      <c r="F104">
        <v>48.317</v>
      </c>
      <c r="G104"/>
      <c r="H104" t="str">
        <f>+VLOOKUP(B104,Master!E:I,2,0)</f>
        <v>YD12</v>
      </c>
      <c r="I104" t="str">
        <f>+VLOOKUP(B104,Master!E:I,5,0)</f>
        <v>Direct</v>
      </c>
      <c r="J104" t="str">
        <f>+VLOOKUP(B104,Master!E:I,4,0)</f>
        <v>D</v>
      </c>
      <c r="K104" t="e">
        <f>+VLOOKUP(J104,Notes!$A$33:$CL$42,MATCH(H104&amp;I104,Notes!$2:$2,0),0)</f>
        <v>#N/A</v>
      </c>
      <c r="L104" s="4" t="e">
        <f t="shared" si="4"/>
        <v>#N/A</v>
      </c>
      <c r="N104" s="2" t="s">
        <v>651</v>
      </c>
      <c r="O104" s="2" t="str">
        <f>VLOOKUP(B104,Master!$E:$I,2,0)</f>
        <v>YD12</v>
      </c>
      <c r="P104" s="2" t="str">
        <f>VLOOKUP($B104,Master!$E:$I,5,0)</f>
        <v>Direct</v>
      </c>
      <c r="Q104" s="2" t="str">
        <f>VLOOKUP($B104,Master!$E:$I,4,0)</f>
        <v>D</v>
      </c>
      <c r="R104" s="2" t="e">
        <f>VLOOKUP(Q104,Notes!$A$33:$CF$42,MATCH('AMFI NAV'!O104&amp;P104,Notes!$2:$2,0),0)</f>
        <v>#N/A</v>
      </c>
      <c r="S104" s="2">
        <f t="shared" si="3"/>
        <v>30.105</v>
      </c>
      <c r="T104" s="2" t="e">
        <f t="shared" si="5"/>
        <v>#N/A</v>
      </c>
      <c r="U104" s="2">
        <v>133926</v>
      </c>
      <c r="V104" s="2" t="s">
        <v>523</v>
      </c>
      <c r="W104" s="2" t="s">
        <v>1408</v>
      </c>
      <c r="Y104">
        <v>15.2119</v>
      </c>
    </row>
    <row r="105" spans="1:25" hidden="1" x14ac:dyDescent="0.25">
      <c r="A105" s="2" t="str">
        <f>VLOOKUP(B105,Master!E:J,6,0)</f>
        <v>YD03DirectG</v>
      </c>
      <c r="B105">
        <v>119218</v>
      </c>
      <c r="C105" t="s">
        <v>800</v>
      </c>
      <c r="D105" s="4">
        <v>44469</v>
      </c>
      <c r="E105">
        <v>391.76100000000002</v>
      </c>
      <c r="F105">
        <v>391.76100000000002</v>
      </c>
      <c r="G105"/>
      <c r="H105" t="str">
        <f>+VLOOKUP(B105,Master!E:I,2,0)</f>
        <v>YD03</v>
      </c>
      <c r="I105" t="str">
        <f>+VLOOKUP(B105,Master!E:I,5,0)</f>
        <v>Direct</v>
      </c>
      <c r="J105" t="str">
        <f>+VLOOKUP(B105,Master!E:I,4,0)</f>
        <v>G</v>
      </c>
      <c r="K105" t="e">
        <f>+VLOOKUP(J105,Notes!$A$33:$CL$42,MATCH(H105&amp;I105,Notes!$2:$2,0),0)</f>
        <v>#N/A</v>
      </c>
      <c r="L105" s="4" t="e">
        <f t="shared" si="4"/>
        <v>#N/A</v>
      </c>
      <c r="N105" s="2" t="s">
        <v>1081</v>
      </c>
      <c r="O105" s="2" t="str">
        <f>VLOOKUP(B105,Master!$E:$I,2,0)</f>
        <v>YD03</v>
      </c>
      <c r="P105" s="2" t="str">
        <f>VLOOKUP($B105,Master!$E:$I,5,0)</f>
        <v>Direct</v>
      </c>
      <c r="Q105" s="2" t="str">
        <f>VLOOKUP($B105,Master!$E:$I,4,0)</f>
        <v>G</v>
      </c>
      <c r="R105" s="2" t="e">
        <f>VLOOKUP(Q105,Notes!$A$33:$CF$42,MATCH('AMFI NAV'!O105&amp;P105,Notes!$2:$2,0),0)</f>
        <v>#N/A</v>
      </c>
      <c r="S105" s="2">
        <f t="shared" si="3"/>
        <v>232.84100000000001</v>
      </c>
      <c r="T105" s="2" t="e">
        <f t="shared" si="5"/>
        <v>#N/A</v>
      </c>
      <c r="U105" s="2">
        <v>133920</v>
      </c>
      <c r="V105" s="2" t="s">
        <v>524</v>
      </c>
      <c r="W105" s="2" t="s">
        <v>1409</v>
      </c>
      <c r="X105" t="s">
        <v>1410</v>
      </c>
      <c r="Y105">
        <v>10.4239</v>
      </c>
    </row>
    <row r="106" spans="1:25" hidden="1" x14ac:dyDescent="0.25">
      <c r="A106" s="2" t="str">
        <f>VLOOKUP(B106,Master!E:J,6,0)</f>
        <v>YD03DirectD</v>
      </c>
      <c r="B106">
        <v>119219</v>
      </c>
      <c r="C106" t="s">
        <v>1832</v>
      </c>
      <c r="D106" s="4">
        <v>44469</v>
      </c>
      <c r="E106">
        <v>90.846999999999994</v>
      </c>
      <c r="F106">
        <v>90.846999999999994</v>
      </c>
      <c r="G106"/>
      <c r="H106" t="str">
        <f>+VLOOKUP(B106,Master!E:I,2,0)</f>
        <v>YD03</v>
      </c>
      <c r="I106" t="str">
        <f>+VLOOKUP(B106,Master!E:I,5,0)</f>
        <v>Direct</v>
      </c>
      <c r="J106" t="str">
        <f>+VLOOKUP(B106,Master!E:I,4,0)</f>
        <v>D</v>
      </c>
      <c r="K106" t="e">
        <f>+VLOOKUP(J106,Notes!$A$33:$CL$42,MATCH(H106&amp;I106,Notes!$2:$2,0),0)</f>
        <v>#N/A</v>
      </c>
      <c r="L106" s="4" t="e">
        <f t="shared" si="4"/>
        <v>#N/A</v>
      </c>
      <c r="N106" s="2" t="s">
        <v>1082</v>
      </c>
      <c r="O106" s="2" t="str">
        <f>VLOOKUP(B106,Master!$E:$I,2,0)</f>
        <v>YD03</v>
      </c>
      <c r="P106" s="2" t="str">
        <f>VLOOKUP($B106,Master!$E:$I,5,0)</f>
        <v>Direct</v>
      </c>
      <c r="Q106" s="2" t="str">
        <f>VLOOKUP($B106,Master!$E:$I,4,0)</f>
        <v>D</v>
      </c>
      <c r="R106" s="2" t="e">
        <f>VLOOKUP(Q106,Notes!$A$33:$CF$42,MATCH('AMFI NAV'!O106&amp;P106,Notes!$2:$2,0),0)</f>
        <v>#N/A</v>
      </c>
      <c r="S106" s="2">
        <f t="shared" si="3"/>
        <v>55.655999999999999</v>
      </c>
      <c r="T106" s="2" t="e">
        <f t="shared" si="5"/>
        <v>#N/A</v>
      </c>
      <c r="U106" s="2">
        <v>133921</v>
      </c>
      <c r="V106" s="2" t="s">
        <v>525</v>
      </c>
      <c r="W106" s="2" t="s">
        <v>1411</v>
      </c>
      <c r="X106" t="s">
        <v>1412</v>
      </c>
      <c r="Y106">
        <v>10.496700000000001</v>
      </c>
    </row>
    <row r="107" spans="1:25" hidden="1" x14ac:dyDescent="0.25">
      <c r="A107" s="2" t="str">
        <f>VLOOKUP(B107,Master!E:J,6,0)</f>
        <v>YD27DirectD</v>
      </c>
      <c r="B107">
        <v>119222</v>
      </c>
      <c r="C107" t="s">
        <v>1810</v>
      </c>
      <c r="D107" s="4">
        <v>44469</v>
      </c>
      <c r="E107">
        <v>12.150600000000001</v>
      </c>
      <c r="F107">
        <v>12.150600000000001</v>
      </c>
      <c r="G107"/>
      <c r="H107" t="str">
        <f>+VLOOKUP(B107,Master!E:I,2,0)</f>
        <v>YD27</v>
      </c>
      <c r="I107" t="str">
        <f>+VLOOKUP(B107,Master!E:I,5,0)</f>
        <v>Direct</v>
      </c>
      <c r="J107" t="str">
        <f>+VLOOKUP(B107,Master!E:I,4,0)</f>
        <v>D</v>
      </c>
      <c r="K107" t="e">
        <f>+VLOOKUP(J107,Notes!$A$33:$CL$42,MATCH(H107&amp;I107,Notes!$2:$2,0),0)</f>
        <v>#N/A</v>
      </c>
      <c r="L107" s="4" t="e">
        <f t="shared" si="4"/>
        <v>#N/A</v>
      </c>
      <c r="N107" s="2" t="s">
        <v>652</v>
      </c>
      <c r="O107" s="2" t="str">
        <f>VLOOKUP(B107,Master!$E:$I,2,0)</f>
        <v>YD27</v>
      </c>
      <c r="P107" s="2" t="str">
        <f>VLOOKUP($B107,Master!$E:$I,5,0)</f>
        <v>Direct</v>
      </c>
      <c r="Q107" s="2" t="str">
        <f>VLOOKUP($B107,Master!$E:$I,4,0)</f>
        <v>D</v>
      </c>
      <c r="R107" s="2" t="e">
        <f>VLOOKUP(Q107,Notes!$A$33:$CF$42,MATCH('AMFI NAV'!O107&amp;P107,Notes!$2:$2,0),0)</f>
        <v>#N/A</v>
      </c>
      <c r="S107" s="2">
        <f t="shared" si="3"/>
        <v>12.431800000000001</v>
      </c>
      <c r="T107" s="2" t="e">
        <f t="shared" si="5"/>
        <v>#N/A</v>
      </c>
      <c r="U107" s="2">
        <v>133927</v>
      </c>
      <c r="V107" s="2" t="s">
        <v>526</v>
      </c>
      <c r="W107" s="2" t="s">
        <v>1413</v>
      </c>
      <c r="X107" t="s">
        <v>1414</v>
      </c>
      <c r="Y107">
        <v>10.1349</v>
      </c>
    </row>
    <row r="108" spans="1:25" hidden="1" x14ac:dyDescent="0.25">
      <c r="A108" s="2" t="str">
        <f>VLOOKUP(B108,Master!E:J,6,0)</f>
        <v>YD27DirectWD</v>
      </c>
      <c r="B108">
        <v>119223</v>
      </c>
      <c r="C108" t="s">
        <v>1812</v>
      </c>
      <c r="D108" s="4">
        <v>44469</v>
      </c>
      <c r="E108">
        <v>10.176399999999999</v>
      </c>
      <c r="F108">
        <v>10.176399999999999</v>
      </c>
      <c r="G108"/>
      <c r="H108" t="str">
        <f>+VLOOKUP(B108,Master!E:I,2,0)</f>
        <v>YD27</v>
      </c>
      <c r="I108" t="str">
        <f>+VLOOKUP(B108,Master!E:I,5,0)</f>
        <v>Direct</v>
      </c>
      <c r="J108" t="str">
        <f>+VLOOKUP(B108,Master!E:I,4,0)</f>
        <v>WD</v>
      </c>
      <c r="K108" t="e">
        <f>+VLOOKUP(J108,Notes!$A$33:$CL$42,MATCH(H108&amp;I108,Notes!$2:$2,0),0)</f>
        <v>#N/A</v>
      </c>
      <c r="L108" s="4" t="e">
        <f t="shared" si="4"/>
        <v>#N/A</v>
      </c>
      <c r="N108" s="2" t="s">
        <v>653</v>
      </c>
      <c r="O108" s="2" t="str">
        <f>VLOOKUP(B108,Master!$E:$I,2,0)</f>
        <v>YD27</v>
      </c>
      <c r="P108" s="2" t="str">
        <f>VLOOKUP($B108,Master!$E:$I,5,0)</f>
        <v>Direct</v>
      </c>
      <c r="Q108" s="2" t="str">
        <f>VLOOKUP($B108,Master!$E:$I,4,0)</f>
        <v>WD</v>
      </c>
      <c r="R108" s="2" t="e">
        <f>VLOOKUP(Q108,Notes!$A$33:$CF$42,MATCH('AMFI NAV'!O108&amp;P108,Notes!$2:$2,0),0)</f>
        <v>#N/A</v>
      </c>
      <c r="S108" s="2">
        <f t="shared" si="3"/>
        <v>10.192</v>
      </c>
      <c r="T108" s="2" t="e">
        <f t="shared" si="5"/>
        <v>#N/A</v>
      </c>
      <c r="U108" s="2">
        <v>123288</v>
      </c>
      <c r="V108" s="2" t="s">
        <v>555</v>
      </c>
      <c r="W108" s="2"/>
      <c r="X108" t="s">
        <v>1415</v>
      </c>
      <c r="Y108">
        <v>10.152699999999999</v>
      </c>
    </row>
    <row r="109" spans="1:25" hidden="1" x14ac:dyDescent="0.25">
      <c r="A109" s="2" t="str">
        <f>VLOOKUP(B109,Master!E:J,6,0)</f>
        <v>YD27DirectMD</v>
      </c>
      <c r="B109">
        <v>119224</v>
      </c>
      <c r="C109" t="s">
        <v>1811</v>
      </c>
      <c r="D109" s="4">
        <v>44469</v>
      </c>
      <c r="E109">
        <v>11.4824</v>
      </c>
      <c r="F109">
        <v>11.4824</v>
      </c>
      <c r="G109"/>
      <c r="H109" t="str">
        <f>+VLOOKUP(B109,Master!E:I,2,0)</f>
        <v>YD27</v>
      </c>
      <c r="I109" t="str">
        <f>+VLOOKUP(B109,Master!E:I,5,0)</f>
        <v>Direct</v>
      </c>
      <c r="J109" t="str">
        <f>+VLOOKUP(B109,Master!E:I,4,0)</f>
        <v>MD</v>
      </c>
      <c r="K109" t="e">
        <f>+VLOOKUP(J109,Notes!$A$33:$CL$42,MATCH(H109&amp;I109,Notes!$2:$2,0),0)</f>
        <v>#N/A</v>
      </c>
      <c r="L109" s="4" t="e">
        <f t="shared" si="4"/>
        <v>#N/A</v>
      </c>
      <c r="N109" s="2" t="s">
        <v>654</v>
      </c>
      <c r="O109" s="2" t="str">
        <f>VLOOKUP(B109,Master!$E:$I,2,0)</f>
        <v>YD27</v>
      </c>
      <c r="P109" s="2" t="str">
        <f>VLOOKUP($B109,Master!$E:$I,5,0)</f>
        <v>Direct</v>
      </c>
      <c r="Q109" s="2" t="str">
        <f>VLOOKUP($B109,Master!$E:$I,4,0)</f>
        <v>MD</v>
      </c>
      <c r="R109" s="2" t="e">
        <f>VLOOKUP(Q109,Notes!$A$33:$CF$42,MATCH('AMFI NAV'!O109&amp;P109,Notes!$2:$2,0),0)</f>
        <v>#N/A</v>
      </c>
      <c r="S109" s="2">
        <f t="shared" si="3"/>
        <v>11.483700000000001</v>
      </c>
      <c r="T109" s="2" t="e">
        <f t="shared" si="5"/>
        <v>#N/A</v>
      </c>
      <c r="U109" s="2">
        <v>119108</v>
      </c>
      <c r="V109" s="2" t="s">
        <v>556</v>
      </c>
      <c r="W109" s="2" t="s">
        <v>1416</v>
      </c>
      <c r="X109" t="s">
        <v>1417</v>
      </c>
      <c r="Y109">
        <v>12.0281</v>
      </c>
    </row>
    <row r="110" spans="1:25" hidden="1" x14ac:dyDescent="0.25">
      <c r="A110" s="2" t="str">
        <f>VLOOKUP(B110,Master!E:J,6,0)</f>
        <v>YD27DirectG</v>
      </c>
      <c r="B110">
        <v>119226</v>
      </c>
      <c r="C110" t="s">
        <v>568</v>
      </c>
      <c r="D110" s="4">
        <v>44469</v>
      </c>
      <c r="E110">
        <v>39.880200000000002</v>
      </c>
      <c r="F110">
        <v>39.880200000000002</v>
      </c>
      <c r="G110"/>
      <c r="H110" t="str">
        <f>+VLOOKUP(B110,Master!E:I,2,0)</f>
        <v>YD27</v>
      </c>
      <c r="I110" t="str">
        <f>+VLOOKUP(B110,Master!E:I,5,0)</f>
        <v>Direct</v>
      </c>
      <c r="J110" t="str">
        <f>+VLOOKUP(B110,Master!E:I,4,0)</f>
        <v>G</v>
      </c>
      <c r="K110" t="e">
        <f>+VLOOKUP(J110,Notes!$A$33:$CL$42,MATCH(H110&amp;I110,Notes!$2:$2,0),0)</f>
        <v>#N/A</v>
      </c>
      <c r="L110" s="4" t="e">
        <f t="shared" si="4"/>
        <v>#N/A</v>
      </c>
      <c r="N110" s="2" t="s">
        <v>1083</v>
      </c>
      <c r="O110" s="2" t="str">
        <f>VLOOKUP(B110,Master!$E:$I,2,0)</f>
        <v>YD27</v>
      </c>
      <c r="P110" s="2" t="str">
        <f>VLOOKUP($B110,Master!$E:$I,5,0)</f>
        <v>Direct</v>
      </c>
      <c r="Q110" s="2" t="str">
        <f>VLOOKUP($B110,Master!$E:$I,4,0)</f>
        <v>G</v>
      </c>
      <c r="R110" s="2" t="e">
        <f>VLOOKUP(Q110,Notes!$A$33:$CF$42,MATCH('AMFI NAV'!O110&amp;P110,Notes!$2:$2,0),0)</f>
        <v>#N/A</v>
      </c>
      <c r="S110" s="2">
        <f t="shared" si="3"/>
        <v>37.869100000000003</v>
      </c>
      <c r="T110" s="2" t="e">
        <f t="shared" si="5"/>
        <v>#N/A</v>
      </c>
      <c r="U110" s="2">
        <v>119106</v>
      </c>
      <c r="V110" s="2" t="s">
        <v>557</v>
      </c>
      <c r="W110" s="2" t="s">
        <v>1418</v>
      </c>
      <c r="Y110">
        <v>41.327500000000001</v>
      </c>
    </row>
    <row r="111" spans="1:25" hidden="1" x14ac:dyDescent="0.25">
      <c r="A111" s="2" t="str">
        <f>VLOOKUP(B111,Master!E:J,6,0)</f>
        <v>YD28DirectMD</v>
      </c>
      <c r="B111">
        <v>119236</v>
      </c>
      <c r="C111" t="s">
        <v>1764</v>
      </c>
      <c r="D111" s="4">
        <v>44469</v>
      </c>
      <c r="E111">
        <v>1065.1460999999999</v>
      </c>
      <c r="F111">
        <v>1065.1460999999999</v>
      </c>
      <c r="G111"/>
      <c r="H111" t="str">
        <f>+VLOOKUP(B111,Master!E:I,2,0)</f>
        <v>YD28</v>
      </c>
      <c r="I111" t="str">
        <f>+VLOOKUP(B111,Master!E:I,5,0)</f>
        <v>Direct</v>
      </c>
      <c r="J111" t="str">
        <f>+VLOOKUP(B111,Master!E:I,4,0)</f>
        <v>MD</v>
      </c>
      <c r="K111" t="e">
        <f>+VLOOKUP(J111,Notes!$A$33:$CL$42,MATCH(H111&amp;I111,Notes!$2:$2,0),0)</f>
        <v>#N/A</v>
      </c>
      <c r="L111" s="4" t="e">
        <f t="shared" si="4"/>
        <v>#N/A</v>
      </c>
      <c r="N111" s="2" t="s">
        <v>1084</v>
      </c>
      <c r="O111" s="2" t="str">
        <f>VLOOKUP(B111,Master!$E:$I,2,0)</f>
        <v>YD28</v>
      </c>
      <c r="P111" s="2" t="str">
        <f>VLOOKUP($B111,Master!$E:$I,5,0)</f>
        <v>Direct</v>
      </c>
      <c r="Q111" s="2" t="str">
        <f>VLOOKUP($B111,Master!$E:$I,4,0)</f>
        <v>MD</v>
      </c>
      <c r="R111" s="2" t="e">
        <f>VLOOKUP(Q111,Notes!$A$33:$CF$42,MATCH('AMFI NAV'!O111&amp;P111,Notes!$2:$2,0),0)</f>
        <v>#N/A</v>
      </c>
      <c r="S111" s="2">
        <f t="shared" si="3"/>
        <v>1059.6495</v>
      </c>
      <c r="T111" s="2" t="e">
        <f t="shared" si="5"/>
        <v>#N/A</v>
      </c>
      <c r="U111" s="2">
        <v>119107</v>
      </c>
      <c r="V111" s="2" t="s">
        <v>558</v>
      </c>
      <c r="W111" s="2" t="s">
        <v>1419</v>
      </c>
      <c r="X111" t="s">
        <v>1420</v>
      </c>
      <c r="Y111">
        <v>10.7643</v>
      </c>
    </row>
    <row r="112" spans="1:25" hidden="1" x14ac:dyDescent="0.25">
      <c r="A112" s="2" t="str">
        <f>VLOOKUP(B112,Master!E:J,6,0)</f>
        <v>YD28DirectWD</v>
      </c>
      <c r="B112">
        <v>119237</v>
      </c>
      <c r="C112" t="s">
        <v>1765</v>
      </c>
      <c r="D112" s="4">
        <v>44469</v>
      </c>
      <c r="E112">
        <v>1052.8463999999999</v>
      </c>
      <c r="F112">
        <v>1052.8463999999999</v>
      </c>
      <c r="G112"/>
      <c r="H112" t="str">
        <f>+VLOOKUP(B112,Master!E:I,2,0)</f>
        <v>YD28</v>
      </c>
      <c r="I112" t="str">
        <f>+VLOOKUP(B112,Master!E:I,5,0)</f>
        <v>Direct</v>
      </c>
      <c r="J112" t="str">
        <f>+VLOOKUP(B112,Master!E:I,4,0)</f>
        <v>WD</v>
      </c>
      <c r="K112" t="e">
        <f>+VLOOKUP(J112,Notes!$A$33:$CL$42,MATCH(H112&amp;I112,Notes!$2:$2,0),0)</f>
        <v>#N/A</v>
      </c>
      <c r="L112" s="4" t="e">
        <f t="shared" si="4"/>
        <v>#N/A</v>
      </c>
      <c r="N112" s="2" t="s">
        <v>719</v>
      </c>
      <c r="O112" s="2" t="str">
        <f>VLOOKUP(B112,Master!$E:$I,2,0)</f>
        <v>YD28</v>
      </c>
      <c r="P112" s="2" t="str">
        <f>VLOOKUP($B112,Master!$E:$I,5,0)</f>
        <v>Direct</v>
      </c>
      <c r="Q112" s="2" t="str">
        <f>VLOOKUP($B112,Master!$E:$I,4,0)</f>
        <v>WD</v>
      </c>
      <c r="R112" s="2" t="e">
        <f>VLOOKUP(Q112,Notes!$A$33:$CF$42,MATCH('AMFI NAV'!O112&amp;P112,Notes!$2:$2,0),0)</f>
        <v>#N/A</v>
      </c>
      <c r="S112" s="2">
        <f t="shared" si="3"/>
        <v>1048.3933999999999</v>
      </c>
      <c r="T112" s="2" t="e">
        <f t="shared" si="5"/>
        <v>#N/A</v>
      </c>
      <c r="U112" s="2">
        <v>123287</v>
      </c>
      <c r="V112" s="2" t="s">
        <v>559</v>
      </c>
      <c r="W112" s="2"/>
      <c r="X112" t="s">
        <v>1421</v>
      </c>
      <c r="Y112">
        <v>10.1021</v>
      </c>
    </row>
    <row r="113" spans="1:25" hidden="1" x14ac:dyDescent="0.25">
      <c r="A113" s="2" t="str">
        <f>VLOOKUP(B113,Master!E:J,6,0)</f>
        <v>YD28DirectD</v>
      </c>
      <c r="B113">
        <v>119238</v>
      </c>
      <c r="C113" t="s">
        <v>1762</v>
      </c>
      <c r="D113" s="4">
        <v>44469</v>
      </c>
      <c r="E113">
        <v>1903.3127999999999</v>
      </c>
      <c r="F113">
        <v>1903.3127999999999</v>
      </c>
      <c r="G113"/>
      <c r="H113" t="str">
        <f>+VLOOKUP(B113,Master!E:I,2,0)</f>
        <v>YD28</v>
      </c>
      <c r="I113" t="str">
        <f>+VLOOKUP(B113,Master!E:I,5,0)</f>
        <v>Direct</v>
      </c>
      <c r="J113" t="str">
        <f>+VLOOKUP(B113,Master!E:I,4,0)</f>
        <v>D</v>
      </c>
      <c r="K113" t="e">
        <f>+VLOOKUP(J113,Notes!$A$33:$CL$42,MATCH(H113&amp;I113,Notes!$2:$2,0),0)</f>
        <v>#N/A</v>
      </c>
      <c r="L113" s="4" t="e">
        <f t="shared" si="4"/>
        <v>#N/A</v>
      </c>
      <c r="N113" s="2" t="s">
        <v>655</v>
      </c>
      <c r="O113" s="2" t="str">
        <f>VLOOKUP(B113,Master!$E:$I,2,0)</f>
        <v>YD28</v>
      </c>
      <c r="P113" s="2" t="str">
        <f>VLOOKUP($B113,Master!$E:$I,5,0)</f>
        <v>Direct</v>
      </c>
      <c r="Q113" s="2" t="str">
        <f>VLOOKUP($B113,Master!$E:$I,4,0)</f>
        <v>D</v>
      </c>
      <c r="R113" s="2" t="e">
        <f>VLOOKUP(Q113,Notes!$A$33:$CF$42,MATCH('AMFI NAV'!O113&amp;P113,Notes!$2:$2,0),0)</f>
        <v>#N/A</v>
      </c>
      <c r="S113" s="2">
        <f t="shared" si="3"/>
        <v>1804.1168</v>
      </c>
      <c r="T113" s="2" t="e">
        <f t="shared" si="5"/>
        <v>#N/A</v>
      </c>
      <c r="U113" s="2">
        <v>100088</v>
      </c>
      <c r="V113" s="2" t="s">
        <v>778</v>
      </c>
      <c r="W113" s="2" t="s">
        <v>1422</v>
      </c>
      <c r="X113" t="s">
        <v>1423</v>
      </c>
      <c r="Y113">
        <v>12.0032</v>
      </c>
    </row>
    <row r="114" spans="1:25" hidden="1" x14ac:dyDescent="0.25">
      <c r="A114" s="2" t="str">
        <f>VLOOKUP(B114,Master!E:J,6,0)</f>
        <v>YD28DirectG</v>
      </c>
      <c r="B114">
        <v>119239</v>
      </c>
      <c r="C114" t="s">
        <v>581</v>
      </c>
      <c r="D114" s="4">
        <v>44469</v>
      </c>
      <c r="E114">
        <v>2793.5522000000001</v>
      </c>
      <c r="F114">
        <v>2793.5522000000001</v>
      </c>
      <c r="G114"/>
      <c r="H114" t="str">
        <f>+VLOOKUP(B114,Master!E:I,2,0)</f>
        <v>YD28</v>
      </c>
      <c r="I114" t="str">
        <f>+VLOOKUP(B114,Master!E:I,5,0)</f>
        <v>Direct</v>
      </c>
      <c r="J114" t="str">
        <f>+VLOOKUP(B114,Master!E:I,4,0)</f>
        <v>G</v>
      </c>
      <c r="K114" t="e">
        <f>+VLOOKUP(J114,Notes!$A$33:$CL$42,MATCH(H114&amp;I114,Notes!$2:$2,0),0)</f>
        <v>#N/A</v>
      </c>
      <c r="L114" s="4" t="e">
        <f t="shared" si="4"/>
        <v>#N/A</v>
      </c>
      <c r="N114" s="2" t="s">
        <v>1085</v>
      </c>
      <c r="O114" s="2" t="str">
        <f>VLOOKUP(B114,Master!$E:$I,2,0)</f>
        <v>YD28</v>
      </c>
      <c r="P114" s="2" t="str">
        <f>VLOOKUP($B114,Master!$E:$I,5,0)</f>
        <v>Direct</v>
      </c>
      <c r="Q114" s="2" t="str">
        <f>VLOOKUP($B114,Master!$E:$I,4,0)</f>
        <v>G</v>
      </c>
      <c r="R114" s="2" t="e">
        <f>VLOOKUP(Q114,Notes!$A$33:$CF$42,MATCH('AMFI NAV'!O114&amp;P114,Notes!$2:$2,0),0)</f>
        <v>#N/A</v>
      </c>
      <c r="S114" s="2">
        <f t="shared" si="3"/>
        <v>2647.9648999999999</v>
      </c>
      <c r="T114" s="2" t="e">
        <f t="shared" si="5"/>
        <v>#N/A</v>
      </c>
      <c r="U114" s="2">
        <v>100087</v>
      </c>
      <c r="V114" s="2" t="s">
        <v>779</v>
      </c>
      <c r="W114" s="2" t="s">
        <v>1424</v>
      </c>
      <c r="Y114">
        <v>40.555599999999998</v>
      </c>
    </row>
    <row r="115" spans="1:25" hidden="1" x14ac:dyDescent="0.25">
      <c r="A115" s="2" t="str">
        <f>VLOOKUP(B115,Master!E:J,6,0)</f>
        <v>YD28DirectDD</v>
      </c>
      <c r="B115">
        <v>119240</v>
      </c>
      <c r="C115" t="s">
        <v>1763</v>
      </c>
      <c r="D115" s="4">
        <v>44469</v>
      </c>
      <c r="E115">
        <v>1046.4467999999999</v>
      </c>
      <c r="F115">
        <v>1046.4467999999999</v>
      </c>
      <c r="G115"/>
      <c r="H115" t="str">
        <f>+VLOOKUP(B115,Master!E:I,2,0)</f>
        <v>YD28</v>
      </c>
      <c r="I115" t="str">
        <f>+VLOOKUP(B115,Master!E:I,5,0)</f>
        <v>Direct</v>
      </c>
      <c r="J115" t="str">
        <f>+VLOOKUP(B115,Master!E:I,4,0)</f>
        <v>DD</v>
      </c>
      <c r="K115" t="e">
        <f>+VLOOKUP(J115,Notes!$A$33:$CL$42,MATCH(H115&amp;I115,Notes!$2:$2,0),0)</f>
        <v>#N/A</v>
      </c>
      <c r="L115" s="4" t="e">
        <f t="shared" si="4"/>
        <v>#N/A</v>
      </c>
      <c r="N115" s="2" t="s">
        <v>1086</v>
      </c>
      <c r="O115" s="2" t="str">
        <f>VLOOKUP(B115,Master!$E:$I,2,0)</f>
        <v>YD28</v>
      </c>
      <c r="P115" s="2" t="str">
        <f>VLOOKUP($B115,Master!$E:$I,5,0)</f>
        <v>Direct</v>
      </c>
      <c r="Q115" s="2" t="str">
        <f>VLOOKUP($B115,Master!$E:$I,4,0)</f>
        <v>DD</v>
      </c>
      <c r="R115" s="2" t="e">
        <f>VLOOKUP(Q115,Notes!$A$33:$CF$42,MATCH('AMFI NAV'!O115&amp;P115,Notes!$2:$2,0),0)</f>
        <v>#N/A</v>
      </c>
      <c r="S115" s="2">
        <f t="shared" si="3"/>
        <v>1041.1316999999999</v>
      </c>
      <c r="T115" s="2" t="e">
        <f t="shared" si="5"/>
        <v>#N/A</v>
      </c>
      <c r="U115" s="2">
        <v>100089</v>
      </c>
      <c r="V115" s="2" t="s">
        <v>780</v>
      </c>
      <c r="W115" s="2" t="s">
        <v>1425</v>
      </c>
      <c r="X115" t="s">
        <v>1426</v>
      </c>
      <c r="Y115">
        <v>10.741099999999999</v>
      </c>
    </row>
    <row r="116" spans="1:25" hidden="1" x14ac:dyDescent="0.25">
      <c r="A116" s="2" t="str">
        <f>VLOOKUP(B116,Master!E:J,6,0)</f>
        <v>YD07DirectD</v>
      </c>
      <c r="B116">
        <v>119241</v>
      </c>
      <c r="C116" t="s">
        <v>1824</v>
      </c>
      <c r="D116" s="4">
        <v>44469</v>
      </c>
      <c r="E116">
        <v>59.241999999999997</v>
      </c>
      <c r="F116">
        <v>59.241999999999997</v>
      </c>
      <c r="G116"/>
      <c r="H116" t="str">
        <f>+VLOOKUP(B116,Master!E:I,2,0)</f>
        <v>YD07</v>
      </c>
      <c r="I116" t="str">
        <f>+VLOOKUP(B116,Master!E:I,5,0)</f>
        <v>Direct</v>
      </c>
      <c r="J116" t="str">
        <f>+VLOOKUP(B116,Master!E:I,4,0)</f>
        <v>D</v>
      </c>
      <c r="K116" t="e">
        <f>+VLOOKUP(J116,Notes!$A$33:$CL$42,MATCH(H116&amp;I116,Notes!$2:$2,0),0)</f>
        <v>#N/A</v>
      </c>
      <c r="L116" s="4" t="e">
        <f t="shared" si="4"/>
        <v>#N/A</v>
      </c>
      <c r="N116" s="2" t="s">
        <v>691</v>
      </c>
      <c r="O116" s="2" t="str">
        <f>VLOOKUP(B116,Master!$E:$I,2,0)</f>
        <v>YD07</v>
      </c>
      <c r="P116" s="2" t="str">
        <f>VLOOKUP($B116,Master!$E:$I,5,0)</f>
        <v>Direct</v>
      </c>
      <c r="Q116" s="2" t="str">
        <f>VLOOKUP($B116,Master!$E:$I,4,0)</f>
        <v>D</v>
      </c>
      <c r="R116" s="2" t="e">
        <f>VLOOKUP(Q116,Notes!$A$33:$CF$42,MATCH('AMFI NAV'!O116&amp;P116,Notes!$2:$2,0),0)</f>
        <v>#N/A</v>
      </c>
      <c r="S116" s="2">
        <f t="shared" si="3"/>
        <v>35.878999999999998</v>
      </c>
      <c r="T116" s="2" t="e">
        <f t="shared" si="5"/>
        <v>#N/A</v>
      </c>
      <c r="U116" s="2">
        <v>139306</v>
      </c>
      <c r="V116" s="2" t="s">
        <v>563</v>
      </c>
      <c r="W116" s="2"/>
      <c r="Y116">
        <v>10</v>
      </c>
    </row>
    <row r="117" spans="1:25" hidden="1" x14ac:dyDescent="0.25">
      <c r="A117" s="2" t="str">
        <f>VLOOKUP(B117,Master!E:J,6,0)</f>
        <v>YD07DirectG</v>
      </c>
      <c r="B117">
        <v>119242</v>
      </c>
      <c r="C117" t="s">
        <v>590</v>
      </c>
      <c r="D117" s="4">
        <v>44469</v>
      </c>
      <c r="E117">
        <v>87.272999999999996</v>
      </c>
      <c r="F117">
        <v>87.272999999999996</v>
      </c>
      <c r="G117"/>
      <c r="H117" t="str">
        <f>+VLOOKUP(B117,Master!E:I,2,0)</f>
        <v>YD07</v>
      </c>
      <c r="I117" t="str">
        <f>+VLOOKUP(B117,Master!E:I,5,0)</f>
        <v>Direct</v>
      </c>
      <c r="J117" t="str">
        <f>+VLOOKUP(B117,Master!E:I,4,0)</f>
        <v>G</v>
      </c>
      <c r="K117" t="e">
        <f>+VLOOKUP(J117,Notes!$A$33:$CL$42,MATCH(H117&amp;I117,Notes!$2:$2,0),0)</f>
        <v>#N/A</v>
      </c>
      <c r="L117" s="4" t="e">
        <f t="shared" si="4"/>
        <v>#N/A</v>
      </c>
      <c r="N117" s="2" t="s">
        <v>692</v>
      </c>
      <c r="O117" s="2" t="str">
        <f>VLOOKUP(B117,Master!$E:$I,2,0)</f>
        <v>YD07</v>
      </c>
      <c r="P117" s="2" t="str">
        <f>VLOOKUP($B117,Master!$E:$I,5,0)</f>
        <v>Direct</v>
      </c>
      <c r="Q117" s="2" t="str">
        <f>VLOOKUP($B117,Master!$E:$I,4,0)</f>
        <v>G</v>
      </c>
      <c r="R117" s="2" t="e">
        <f>VLOOKUP(Q117,Notes!$A$33:$CF$42,MATCH('AMFI NAV'!O117&amp;P117,Notes!$2:$2,0),0)</f>
        <v>#N/A</v>
      </c>
      <c r="S117" s="2">
        <f t="shared" si="3"/>
        <v>50.841999999999999</v>
      </c>
      <c r="T117" s="2" t="e">
        <f t="shared" si="5"/>
        <v>#N/A</v>
      </c>
      <c r="U117" s="2">
        <v>139305</v>
      </c>
      <c r="V117" s="2" t="s">
        <v>564</v>
      </c>
      <c r="W117" s="2"/>
      <c r="Y117">
        <v>13.527200000000001</v>
      </c>
    </row>
    <row r="118" spans="1:25" hidden="1" x14ac:dyDescent="0.25">
      <c r="A118" s="2" t="str">
        <f>VLOOKUP(B118,Master!E:J,6,0)</f>
        <v>YD02DirectG</v>
      </c>
      <c r="B118">
        <v>119247</v>
      </c>
      <c r="C118" t="s">
        <v>508</v>
      </c>
      <c r="D118" s="4">
        <v>44469</v>
      </c>
      <c r="E118">
        <v>149.92400000000001</v>
      </c>
      <c r="F118">
        <v>149.92400000000001</v>
      </c>
      <c r="G118"/>
      <c r="H118" t="str">
        <f>+VLOOKUP(B118,Master!E:I,2,0)</f>
        <v>YD02</v>
      </c>
      <c r="I118" t="str">
        <f>+VLOOKUP(B118,Master!E:I,5,0)</f>
        <v>Direct</v>
      </c>
      <c r="J118" t="str">
        <f>+VLOOKUP(B118,Master!E:I,4,0)</f>
        <v>G</v>
      </c>
      <c r="K118" t="e">
        <f>+VLOOKUP(J118,Notes!$A$33:$CL$42,MATCH(H118&amp;I118,Notes!$2:$2,0),0)</f>
        <v>#N/A</v>
      </c>
      <c r="L118" s="4" t="e">
        <f t="shared" si="4"/>
        <v>#N/A</v>
      </c>
      <c r="N118" s="2" t="s">
        <v>1087</v>
      </c>
      <c r="O118" s="2" t="str">
        <f>VLOOKUP(B118,Master!$E:$I,2,0)</f>
        <v>YD02</v>
      </c>
      <c r="P118" s="2" t="str">
        <f>VLOOKUP($B118,Master!$E:$I,5,0)</f>
        <v>Direct</v>
      </c>
      <c r="Q118" s="2" t="str">
        <f>VLOOKUP($B118,Master!$E:$I,4,0)</f>
        <v>G</v>
      </c>
      <c r="R118" s="2" t="e">
        <f>VLOOKUP(Q118,Notes!$A$33:$CF$42,MATCH('AMFI NAV'!O118&amp;P118,Notes!$2:$2,0),0)</f>
        <v>#N/A</v>
      </c>
      <c r="S118" s="2">
        <f t="shared" si="3"/>
        <v>77.16</v>
      </c>
      <c r="T118" s="2" t="e">
        <f t="shared" si="5"/>
        <v>#N/A</v>
      </c>
      <c r="U118" s="2">
        <v>139304</v>
      </c>
      <c r="V118" s="2" t="s">
        <v>565</v>
      </c>
      <c r="W118" s="2"/>
      <c r="Y118">
        <v>10</v>
      </c>
    </row>
    <row r="119" spans="1:25" hidden="1" x14ac:dyDescent="0.25">
      <c r="A119" s="2" t="str">
        <f>VLOOKUP(B119,Master!E:J,6,0)</f>
        <v>YD02DirectD</v>
      </c>
      <c r="B119">
        <v>119248</v>
      </c>
      <c r="C119" t="s">
        <v>1840</v>
      </c>
      <c r="D119" s="4">
        <v>44469</v>
      </c>
      <c r="E119">
        <v>34.276000000000003</v>
      </c>
      <c r="F119">
        <v>34.276000000000003</v>
      </c>
      <c r="G119"/>
      <c r="H119" t="str">
        <f>+VLOOKUP(B119,Master!E:I,2,0)</f>
        <v>YD02</v>
      </c>
      <c r="I119" t="str">
        <f>+VLOOKUP(B119,Master!E:I,5,0)</f>
        <v>Direct</v>
      </c>
      <c r="J119" t="str">
        <f>+VLOOKUP(B119,Master!E:I,4,0)</f>
        <v>D</v>
      </c>
      <c r="K119" t="e">
        <f>+VLOOKUP(J119,Notes!$A$33:$CL$42,MATCH(H119&amp;I119,Notes!$2:$2,0),0)</f>
        <v>#N/A</v>
      </c>
      <c r="L119" s="4" t="e">
        <f t="shared" si="4"/>
        <v>#N/A</v>
      </c>
      <c r="N119" s="2" t="s">
        <v>1088</v>
      </c>
      <c r="O119" s="2" t="str">
        <f>VLOOKUP(B119,Master!$E:$I,2,0)</f>
        <v>YD02</v>
      </c>
      <c r="P119" s="2" t="str">
        <f>VLOOKUP($B119,Master!$E:$I,5,0)</f>
        <v>Direct</v>
      </c>
      <c r="Q119" s="2" t="str">
        <f>VLOOKUP($B119,Master!$E:$I,4,0)</f>
        <v>D</v>
      </c>
      <c r="R119" s="2" t="e">
        <f>VLOOKUP(Q119,Notes!$A$33:$CF$42,MATCH('AMFI NAV'!O119&amp;P119,Notes!$2:$2,0),0)</f>
        <v>#N/A</v>
      </c>
      <c r="S119" s="2">
        <f t="shared" si="3"/>
        <v>19.545000000000002</v>
      </c>
      <c r="T119" s="2" t="e">
        <f t="shared" si="5"/>
        <v>#N/A</v>
      </c>
      <c r="U119" s="2">
        <v>139303</v>
      </c>
      <c r="V119" s="2" t="s">
        <v>566</v>
      </c>
      <c r="W119" s="2"/>
      <c r="Y119">
        <v>13.527200000000001</v>
      </c>
    </row>
    <row r="120" spans="1:25" hidden="1" x14ac:dyDescent="0.25">
      <c r="A120" s="2" t="str">
        <f>VLOOKUP(B120,Master!E:J,6,0)</f>
        <v>YD06DirectD</v>
      </c>
      <c r="B120">
        <v>119249</v>
      </c>
      <c r="C120" t="s">
        <v>1834</v>
      </c>
      <c r="D120" s="4">
        <v>44469</v>
      </c>
      <c r="E120">
        <v>26.553999999999998</v>
      </c>
      <c r="F120">
        <v>26.553999999999998</v>
      </c>
      <c r="G120"/>
      <c r="H120" t="str">
        <f>+VLOOKUP(B120,Master!E:I,2,0)</f>
        <v>YD06</v>
      </c>
      <c r="I120" t="str">
        <f>+VLOOKUP(B120,Master!E:I,5,0)</f>
        <v>Direct</v>
      </c>
      <c r="J120" t="str">
        <f>+VLOOKUP(B120,Master!E:I,4,0)</f>
        <v>D</v>
      </c>
      <c r="K120" t="e">
        <f>+VLOOKUP(J120,Notes!$A$33:$CL$42,MATCH(H120&amp;I120,Notes!$2:$2,0),0)</f>
        <v>#N/A</v>
      </c>
      <c r="L120" s="4" t="e">
        <f t="shared" si="4"/>
        <v>#N/A</v>
      </c>
      <c r="N120" s="2" t="s">
        <v>693</v>
      </c>
      <c r="O120" s="2" t="str">
        <f>VLOOKUP(B120,Master!$E:$I,2,0)</f>
        <v>YD06</v>
      </c>
      <c r="P120" s="2" t="str">
        <f>VLOOKUP($B120,Master!$E:$I,5,0)</f>
        <v>Direct</v>
      </c>
      <c r="Q120" s="2" t="str">
        <f>VLOOKUP($B120,Master!$E:$I,4,0)</f>
        <v>D</v>
      </c>
      <c r="R120" s="2" t="e">
        <f>VLOOKUP(Q120,Notes!$A$33:$CF$42,MATCH('AMFI NAV'!O120&amp;P120,Notes!$2:$2,0),0)</f>
        <v>#N/A</v>
      </c>
      <c r="S120" s="2">
        <f t="shared" si="3"/>
        <v>18.463999999999999</v>
      </c>
      <c r="T120" s="2" t="e">
        <f t="shared" si="5"/>
        <v>#N/A</v>
      </c>
      <c r="U120" s="2">
        <v>119222</v>
      </c>
      <c r="V120" s="2" t="s">
        <v>567</v>
      </c>
      <c r="W120" s="2" t="s">
        <v>1427</v>
      </c>
      <c r="X120" t="s">
        <v>1428</v>
      </c>
      <c r="Y120">
        <v>12.431800000000001</v>
      </c>
    </row>
    <row r="121" spans="1:25" hidden="1" x14ac:dyDescent="0.25">
      <c r="A121" s="2" t="str">
        <f>VLOOKUP(B121,Master!E:J,6,0)</f>
        <v>YD06DirectG</v>
      </c>
      <c r="B121">
        <v>119250</v>
      </c>
      <c r="C121" t="s">
        <v>594</v>
      </c>
      <c r="D121" s="4">
        <v>44469</v>
      </c>
      <c r="E121">
        <v>317.40199999999999</v>
      </c>
      <c r="F121">
        <v>317.40199999999999</v>
      </c>
      <c r="G121"/>
      <c r="H121" t="str">
        <f>+VLOOKUP(B121,Master!E:I,2,0)</f>
        <v>YD06</v>
      </c>
      <c r="I121" t="str">
        <f>+VLOOKUP(B121,Master!E:I,5,0)</f>
        <v>Direct</v>
      </c>
      <c r="J121" t="str">
        <f>+VLOOKUP(B121,Master!E:I,4,0)</f>
        <v>G</v>
      </c>
      <c r="K121" t="e">
        <f>+VLOOKUP(J121,Notes!$A$33:$CL$42,MATCH(H121&amp;I121,Notes!$2:$2,0),0)</f>
        <v>#N/A</v>
      </c>
      <c r="L121" s="4" t="e">
        <f t="shared" si="4"/>
        <v>#N/A</v>
      </c>
      <c r="N121" s="2" t="s">
        <v>694</v>
      </c>
      <c r="O121" s="2" t="str">
        <f>VLOOKUP(B121,Master!$E:$I,2,0)</f>
        <v>YD06</v>
      </c>
      <c r="P121" s="2" t="str">
        <f>VLOOKUP($B121,Master!$E:$I,5,0)</f>
        <v>Direct</v>
      </c>
      <c r="Q121" s="2" t="str">
        <f>VLOOKUP($B121,Master!$E:$I,4,0)</f>
        <v>G</v>
      </c>
      <c r="R121" s="2" t="e">
        <f>VLOOKUP(Q121,Notes!$A$33:$CF$42,MATCH('AMFI NAV'!O121&amp;P121,Notes!$2:$2,0),0)</f>
        <v>#N/A</v>
      </c>
      <c r="S121" s="2">
        <f t="shared" si="3"/>
        <v>209.10599999999999</v>
      </c>
      <c r="T121" s="2" t="e">
        <f t="shared" si="5"/>
        <v>#N/A</v>
      </c>
      <c r="U121" s="2">
        <v>119226</v>
      </c>
      <c r="V121" s="2" t="s">
        <v>568</v>
      </c>
      <c r="W121" s="2" t="s">
        <v>1429</v>
      </c>
      <c r="Y121">
        <v>37.869100000000003</v>
      </c>
    </row>
    <row r="122" spans="1:25" hidden="1" x14ac:dyDescent="0.25">
      <c r="A122" s="2" t="str">
        <f>VLOOKUP(B122,Master!E:J,6,0)</f>
        <v>YDF9DirectG</v>
      </c>
      <c r="B122">
        <v>119252</v>
      </c>
      <c r="C122" t="s">
        <v>608</v>
      </c>
      <c r="D122" s="4">
        <v>44469</v>
      </c>
      <c r="E122">
        <v>42.399900000000002</v>
      </c>
      <c r="F122">
        <v>42.399900000000002</v>
      </c>
      <c r="G122"/>
      <c r="H122" t="str">
        <f>+VLOOKUP(B122,Master!E:I,2,0)</f>
        <v>YDF9</v>
      </c>
      <c r="I122" t="str">
        <f>+VLOOKUP(B122,Master!E:I,5,0)</f>
        <v>Direct</v>
      </c>
      <c r="J122" t="str">
        <f>+VLOOKUP(B122,Master!E:I,4,0)</f>
        <v>G</v>
      </c>
      <c r="K122" t="e">
        <f>+VLOOKUP(J122,Notes!$A$33:$CL$42,MATCH(H122&amp;I122,Notes!$2:$2,0),0)</f>
        <v>#N/A</v>
      </c>
      <c r="L122" s="4" t="e">
        <f t="shared" si="4"/>
        <v>#N/A</v>
      </c>
      <c r="N122" s="2" t="s">
        <v>996</v>
      </c>
      <c r="O122" s="2" t="str">
        <f>VLOOKUP(B122,Master!$E:$I,2,0)</f>
        <v>YDF9</v>
      </c>
      <c r="P122" s="2" t="str">
        <f>VLOOKUP($B122,Master!$E:$I,5,0)</f>
        <v>Direct</v>
      </c>
      <c r="Q122" s="2" t="str">
        <f>VLOOKUP($B122,Master!$E:$I,4,0)</f>
        <v>G</v>
      </c>
      <c r="R122" s="2" t="e">
        <f>VLOOKUP(Q122,Notes!$A$33:$CF$42,MATCH('AMFI NAV'!O122&amp;P122,Notes!$2:$2,0),0)</f>
        <v>#N/A</v>
      </c>
      <c r="S122" s="2">
        <f t="shared" si="3"/>
        <v>32.146799999999999</v>
      </c>
      <c r="T122" s="2" t="e">
        <f t="shared" si="5"/>
        <v>#N/A</v>
      </c>
      <c r="U122" s="2">
        <v>119224</v>
      </c>
      <c r="V122" s="2" t="s">
        <v>569</v>
      </c>
      <c r="W122" s="2" t="s">
        <v>1430</v>
      </c>
      <c r="X122" t="s">
        <v>1431</v>
      </c>
      <c r="Y122">
        <v>11.483700000000001</v>
      </c>
    </row>
    <row r="123" spans="1:25" hidden="1" x14ac:dyDescent="0.25">
      <c r="A123" s="2" t="str">
        <f>VLOOKUP(B123,Master!E:J,6,0)</f>
        <v>YDF9DirectD</v>
      </c>
      <c r="B123">
        <v>119253</v>
      </c>
      <c r="C123" t="s">
        <v>1872</v>
      </c>
      <c r="D123" s="4">
        <v>44469</v>
      </c>
      <c r="E123">
        <v>41.294499999999999</v>
      </c>
      <c r="F123">
        <v>41.294499999999999</v>
      </c>
      <c r="G123"/>
      <c r="H123" t="str">
        <f>+VLOOKUP(B123,Master!E:I,2,0)</f>
        <v>YDF9</v>
      </c>
      <c r="I123" t="str">
        <f>+VLOOKUP(B123,Master!E:I,5,0)</f>
        <v>Direct</v>
      </c>
      <c r="J123" t="str">
        <f>+VLOOKUP(B123,Master!E:I,4,0)</f>
        <v>D</v>
      </c>
      <c r="K123" t="e">
        <f>+VLOOKUP(J123,Notes!$A$33:$CL$42,MATCH(H123&amp;I123,Notes!$2:$2,0),0)</f>
        <v>#N/A</v>
      </c>
      <c r="L123" s="4" t="e">
        <f t="shared" si="4"/>
        <v>#N/A</v>
      </c>
      <c r="N123" s="2" t="s">
        <v>1089</v>
      </c>
      <c r="O123" s="2" t="str">
        <f>VLOOKUP(B123,Master!$E:$I,2,0)</f>
        <v>YDF9</v>
      </c>
      <c r="P123" s="2" t="str">
        <f>VLOOKUP($B123,Master!$E:$I,5,0)</f>
        <v>Direct</v>
      </c>
      <c r="Q123" s="2" t="str">
        <f>VLOOKUP($B123,Master!$E:$I,4,0)</f>
        <v>D</v>
      </c>
      <c r="R123" s="2" t="e">
        <f>VLOOKUP(Q123,Notes!$A$33:$CF$42,MATCH('AMFI NAV'!O123&amp;P123,Notes!$2:$2,0),0)</f>
        <v>#N/A</v>
      </c>
      <c r="S123" s="2">
        <f t="shared" si="3"/>
        <v>31.308800000000002</v>
      </c>
      <c r="T123" s="2" t="e">
        <f t="shared" si="5"/>
        <v>#N/A</v>
      </c>
      <c r="U123" s="2">
        <v>119223</v>
      </c>
      <c r="V123" s="2" t="s">
        <v>570</v>
      </c>
      <c r="W123" s="2" t="s">
        <v>1432</v>
      </c>
      <c r="X123" t="s">
        <v>1433</v>
      </c>
      <c r="Y123">
        <v>10.192</v>
      </c>
    </row>
    <row r="124" spans="1:25" hidden="1" x14ac:dyDescent="0.25">
      <c r="A124" s="2" t="str">
        <f>VLOOKUP(B124,Master!E:J,6,0)</f>
        <v>YD0ZDirectG</v>
      </c>
      <c r="B124">
        <v>119271</v>
      </c>
      <c r="C124" t="s">
        <v>612</v>
      </c>
      <c r="D124" s="4">
        <v>44469</v>
      </c>
      <c r="E124">
        <v>23.186699999999998</v>
      </c>
      <c r="F124">
        <v>23.186699999999998</v>
      </c>
      <c r="G124"/>
      <c r="H124" t="str">
        <f>+VLOOKUP(B124,Master!E:I,2,0)</f>
        <v>YD0Z</v>
      </c>
      <c r="I124" t="str">
        <f>+VLOOKUP(B124,Master!E:I,5,0)</f>
        <v>Direct</v>
      </c>
      <c r="J124" t="str">
        <f>+VLOOKUP(B124,Master!E:I,4,0)</f>
        <v>G</v>
      </c>
      <c r="K124" t="e">
        <f>+VLOOKUP(J124,Notes!$A$33:$CL$42,MATCH(H124&amp;I124,Notes!$2:$2,0),0)</f>
        <v>#N/A</v>
      </c>
      <c r="L124" s="4" t="e">
        <f t="shared" si="4"/>
        <v>#N/A</v>
      </c>
      <c r="N124" s="2" t="s">
        <v>1090</v>
      </c>
      <c r="O124" s="2" t="str">
        <f>VLOOKUP(B124,Master!$E:$I,2,0)</f>
        <v>YD0Z</v>
      </c>
      <c r="P124" s="2" t="str">
        <f>VLOOKUP($B124,Master!$E:$I,5,0)</f>
        <v>Direct</v>
      </c>
      <c r="Q124" s="2" t="str">
        <f>VLOOKUP($B124,Master!$E:$I,4,0)</f>
        <v>G</v>
      </c>
      <c r="R124" s="2" t="e">
        <f>VLOOKUP(Q124,Notes!$A$33:$CF$42,MATCH('AMFI NAV'!O124&amp;P124,Notes!$2:$2,0),0)</f>
        <v>#N/A</v>
      </c>
      <c r="S124" s="2">
        <f t="shared" si="3"/>
        <v>19.423100000000002</v>
      </c>
      <c r="T124" s="2" t="e">
        <f t="shared" si="5"/>
        <v>#N/A</v>
      </c>
      <c r="U124" s="2">
        <v>101306</v>
      </c>
      <c r="V124" s="2" t="s">
        <v>787</v>
      </c>
      <c r="W124" s="2" t="s">
        <v>1434</v>
      </c>
      <c r="X124" t="s">
        <v>1435</v>
      </c>
      <c r="Y124">
        <v>11.4155</v>
      </c>
    </row>
    <row r="125" spans="1:25" hidden="1" x14ac:dyDescent="0.25">
      <c r="A125" s="2" t="str">
        <f>VLOOKUP(B125,Master!E:J,6,0)</f>
        <v>YD0ZDirectD</v>
      </c>
      <c r="B125">
        <v>119272</v>
      </c>
      <c r="C125" t="s">
        <v>1874</v>
      </c>
      <c r="D125" s="4">
        <v>44469</v>
      </c>
      <c r="E125">
        <v>21.214200000000002</v>
      </c>
      <c r="F125">
        <v>21.214200000000002</v>
      </c>
      <c r="G125"/>
      <c r="H125" t="str">
        <f>+VLOOKUP(B125,Master!E:I,2,0)</f>
        <v>YD0Z</v>
      </c>
      <c r="I125" t="str">
        <f>+VLOOKUP(B125,Master!E:I,5,0)</f>
        <v>Direct</v>
      </c>
      <c r="J125" t="str">
        <f>+VLOOKUP(B125,Master!E:I,4,0)</f>
        <v>D</v>
      </c>
      <c r="K125" t="e">
        <f>+VLOOKUP(J125,Notes!$A$33:$CL$42,MATCH(H125&amp;I125,Notes!$2:$2,0),0)</f>
        <v>#N/A</v>
      </c>
      <c r="L125" s="4" t="e">
        <f t="shared" si="4"/>
        <v>#N/A</v>
      </c>
      <c r="N125" s="2" t="s">
        <v>1001</v>
      </c>
      <c r="O125" s="2" t="str">
        <f>VLOOKUP(B125,Master!$E:$I,2,0)</f>
        <v>YD0Z</v>
      </c>
      <c r="P125" s="2" t="str">
        <f>VLOOKUP($B125,Master!$E:$I,5,0)</f>
        <v>Direct</v>
      </c>
      <c r="Q125" s="2" t="str">
        <f>VLOOKUP($B125,Master!$E:$I,4,0)</f>
        <v>D</v>
      </c>
      <c r="R125" s="2" t="e">
        <f>VLOOKUP(Q125,Notes!$A$33:$CF$42,MATCH('AMFI NAV'!O125&amp;P125,Notes!$2:$2,0),0)</f>
        <v>#N/A</v>
      </c>
      <c r="S125" s="2">
        <f t="shared" si="3"/>
        <v>18.313700000000001</v>
      </c>
      <c r="T125" s="2" t="e">
        <f t="shared" si="5"/>
        <v>#N/A</v>
      </c>
      <c r="U125" s="2">
        <v>101305</v>
      </c>
      <c r="V125" s="2" t="s">
        <v>788</v>
      </c>
      <c r="W125" s="2" t="s">
        <v>1436</v>
      </c>
      <c r="X125" t="s">
        <v>1437</v>
      </c>
      <c r="Y125">
        <v>12.452500000000001</v>
      </c>
    </row>
    <row r="126" spans="1:25" hidden="1" x14ac:dyDescent="0.25">
      <c r="A126" s="2" t="str">
        <f>VLOOKUP(B126,Master!E:J,6,0)</f>
        <v>YD59DirectG</v>
      </c>
      <c r="B126">
        <v>119275</v>
      </c>
      <c r="C126" t="s">
        <v>616</v>
      </c>
      <c r="D126" s="4">
        <v>44469</v>
      </c>
      <c r="E126">
        <v>17.295100000000001</v>
      </c>
      <c r="F126">
        <v>17.295100000000001</v>
      </c>
      <c r="G126"/>
      <c r="H126" t="str">
        <f>+VLOOKUP(B126,Master!E:I,2,0)</f>
        <v>YD59</v>
      </c>
      <c r="I126" t="str">
        <f>+VLOOKUP(B126,Master!E:I,5,0)</f>
        <v>Direct</v>
      </c>
      <c r="J126" t="str">
        <f>+VLOOKUP(B126,Master!E:I,4,0)</f>
        <v>G</v>
      </c>
      <c r="K126" t="e">
        <f>+VLOOKUP(J126,Notes!$A$33:$CL$42,MATCH(H126&amp;I126,Notes!$2:$2,0),0)</f>
        <v>#N/A</v>
      </c>
      <c r="L126" s="4" t="e">
        <f t="shared" si="4"/>
        <v>#N/A</v>
      </c>
      <c r="N126" s="2" t="s">
        <v>1000</v>
      </c>
      <c r="O126" s="2" t="str">
        <f>VLOOKUP(B126,Master!$E:$I,2,0)</f>
        <v>YD59</v>
      </c>
      <c r="P126" s="2" t="str">
        <f>VLOOKUP($B126,Master!$E:$I,5,0)</f>
        <v>Direct</v>
      </c>
      <c r="Q126" s="2" t="str">
        <f>VLOOKUP($B126,Master!$E:$I,4,0)</f>
        <v>G</v>
      </c>
      <c r="R126" s="2" t="e">
        <f>VLOOKUP(Q126,Notes!$A$33:$CF$42,MATCH('AMFI NAV'!O126&amp;P126,Notes!$2:$2,0),0)</f>
        <v>#N/A</v>
      </c>
      <c r="S126" s="2">
        <f t="shared" si="3"/>
        <v>11.4749</v>
      </c>
      <c r="T126" s="2" t="e">
        <f t="shared" si="5"/>
        <v>#N/A</v>
      </c>
      <c r="U126" s="2">
        <v>101304</v>
      </c>
      <c r="V126" s="2" t="s">
        <v>789</v>
      </c>
      <c r="W126" s="2" t="s">
        <v>1438</v>
      </c>
      <c r="Y126">
        <v>35.895499999999998</v>
      </c>
    </row>
    <row r="127" spans="1:25" hidden="1" x14ac:dyDescent="0.25">
      <c r="A127" s="2" t="str">
        <f>VLOOKUP(B127,Master!E:J,6,0)</f>
        <v>YD59DirectD</v>
      </c>
      <c r="B127">
        <v>119276</v>
      </c>
      <c r="C127" t="s">
        <v>1876</v>
      </c>
      <c r="D127" s="4">
        <v>44469</v>
      </c>
      <c r="E127">
        <v>15.595000000000001</v>
      </c>
      <c r="F127">
        <v>15.595000000000001</v>
      </c>
      <c r="G127"/>
      <c r="H127" t="str">
        <f>+VLOOKUP(B127,Master!E:I,2,0)</f>
        <v>YD59</v>
      </c>
      <c r="I127" t="str">
        <f>+VLOOKUP(B127,Master!E:I,5,0)</f>
        <v>Direct</v>
      </c>
      <c r="J127" t="str">
        <f>+VLOOKUP(B127,Master!E:I,4,0)</f>
        <v>D</v>
      </c>
      <c r="K127" t="e">
        <f>+VLOOKUP(J127,Notes!$A$33:$CL$42,MATCH(H127&amp;I127,Notes!$2:$2,0),0)</f>
        <v>#N/A</v>
      </c>
      <c r="L127" s="4" t="e">
        <f t="shared" si="4"/>
        <v>#N/A</v>
      </c>
      <c r="N127" s="2" t="s">
        <v>997</v>
      </c>
      <c r="O127" s="2" t="str">
        <f>VLOOKUP(B127,Master!$E:$I,2,0)</f>
        <v>YD59</v>
      </c>
      <c r="P127" s="2" t="str">
        <f>VLOOKUP($B127,Master!$E:$I,5,0)</f>
        <v>Direct</v>
      </c>
      <c r="Q127" s="2" t="str">
        <f>VLOOKUP($B127,Master!$E:$I,4,0)</f>
        <v>D</v>
      </c>
      <c r="R127" s="2" t="e">
        <f>VLOOKUP(Q127,Notes!$A$33:$CF$42,MATCH('AMFI NAV'!O127&amp;P127,Notes!$2:$2,0),0)</f>
        <v>#N/A</v>
      </c>
      <c r="S127" s="2">
        <f t="shared" si="3"/>
        <v>10.347</v>
      </c>
      <c r="T127" s="2" t="e">
        <f t="shared" si="5"/>
        <v>#N/A</v>
      </c>
      <c r="U127" s="2">
        <v>101303</v>
      </c>
      <c r="V127" s="2" t="s">
        <v>790</v>
      </c>
      <c r="W127" s="2" t="s">
        <v>1439</v>
      </c>
      <c r="Y127">
        <v>10.1875</v>
      </c>
    </row>
    <row r="128" spans="1:25" hidden="1" x14ac:dyDescent="0.25">
      <c r="A128" s="2" t="str">
        <f>VLOOKUP(B128,Master!E:J,6,0)</f>
        <v>YD33DirectG</v>
      </c>
      <c r="B128">
        <v>119277</v>
      </c>
      <c r="C128" t="s">
        <v>620</v>
      </c>
      <c r="D128" s="4">
        <v>44469</v>
      </c>
      <c r="E128">
        <v>16.497299999999999</v>
      </c>
      <c r="F128">
        <v>16.497299999999999</v>
      </c>
      <c r="G128"/>
      <c r="H128" t="str">
        <f>+VLOOKUP(B128,Master!E:I,2,0)</f>
        <v>YD33</v>
      </c>
      <c r="I128" t="str">
        <f>+VLOOKUP(B128,Master!E:I,5,0)</f>
        <v>Direct</v>
      </c>
      <c r="J128" t="str">
        <f>+VLOOKUP(B128,Master!E:I,4,0)</f>
        <v>G</v>
      </c>
      <c r="K128" t="e">
        <f>+VLOOKUP(J128,Notes!$A$33:$CL$42,MATCH(H128&amp;I128,Notes!$2:$2,0),0)</f>
        <v>#N/A</v>
      </c>
      <c r="L128" s="4" t="e">
        <f t="shared" si="4"/>
        <v>#N/A</v>
      </c>
      <c r="N128" s="2" t="s">
        <v>1003</v>
      </c>
      <c r="O128" s="2" t="str">
        <f>VLOOKUP(B128,Master!$E:$I,2,0)</f>
        <v>YD33</v>
      </c>
      <c r="P128" s="2" t="str">
        <f>VLOOKUP($B128,Master!$E:$I,5,0)</f>
        <v>Direct</v>
      </c>
      <c r="Q128" s="2" t="str">
        <f>VLOOKUP($B128,Master!$E:$I,4,0)</f>
        <v>G</v>
      </c>
      <c r="R128" s="2" t="e">
        <f>VLOOKUP(Q128,Notes!$A$33:$CF$42,MATCH('AMFI NAV'!O128&amp;P128,Notes!$2:$2,0),0)</f>
        <v>#N/A</v>
      </c>
      <c r="S128" s="2">
        <f t="shared" si="3"/>
        <v>21.146799999999999</v>
      </c>
      <c r="T128" s="2" t="e">
        <f t="shared" si="5"/>
        <v>#N/A</v>
      </c>
      <c r="U128" s="2">
        <v>118922</v>
      </c>
      <c r="V128" s="2" t="s">
        <v>278</v>
      </c>
      <c r="W128" s="2" t="s">
        <v>1440</v>
      </c>
      <c r="X128" t="s">
        <v>1441</v>
      </c>
      <c r="Y128">
        <v>11.7616</v>
      </c>
    </row>
    <row r="129" spans="1:25" hidden="1" x14ac:dyDescent="0.25">
      <c r="A129" s="2" t="str">
        <f>VLOOKUP(B129,Master!E:J,6,0)</f>
        <v>YD33DirectD</v>
      </c>
      <c r="B129">
        <v>119278</v>
      </c>
      <c r="C129" t="s">
        <v>1878</v>
      </c>
      <c r="D129" s="4">
        <v>44469</v>
      </c>
      <c r="E129">
        <v>12.107200000000001</v>
      </c>
      <c r="F129">
        <v>12.107200000000001</v>
      </c>
      <c r="G129"/>
      <c r="H129" t="str">
        <f>+VLOOKUP(B129,Master!E:I,2,0)</f>
        <v>YD33</v>
      </c>
      <c r="I129" t="str">
        <f>+VLOOKUP(B129,Master!E:I,5,0)</f>
        <v>Direct</v>
      </c>
      <c r="J129" t="str">
        <f>+VLOOKUP(B129,Master!E:I,4,0)</f>
        <v>D</v>
      </c>
      <c r="K129" t="e">
        <f>+VLOOKUP(J129,Notes!$A$33:$CL$42,MATCH(H129&amp;I129,Notes!$2:$2,0),0)</f>
        <v>#N/A</v>
      </c>
      <c r="L129" s="4" t="e">
        <f t="shared" si="4"/>
        <v>#N/A</v>
      </c>
      <c r="N129" s="2" t="s">
        <v>1002</v>
      </c>
      <c r="O129" s="2" t="str">
        <f>VLOOKUP(B129,Master!$E:$I,2,0)</f>
        <v>YD33</v>
      </c>
      <c r="P129" s="2" t="str">
        <f>VLOOKUP($B129,Master!$E:$I,5,0)</f>
        <v>Direct</v>
      </c>
      <c r="Q129" s="2" t="str">
        <f>VLOOKUP($B129,Master!$E:$I,4,0)</f>
        <v>D</v>
      </c>
      <c r="R129" s="2" t="e">
        <f>VLOOKUP(Q129,Notes!$A$33:$CF$42,MATCH('AMFI NAV'!O129&amp;P129,Notes!$2:$2,0),0)</f>
        <v>#N/A</v>
      </c>
      <c r="S129" s="2">
        <f t="shared" si="3"/>
        <v>17.321300000000001</v>
      </c>
      <c r="T129" s="2" t="e">
        <f t="shared" si="5"/>
        <v>#N/A</v>
      </c>
      <c r="U129" s="2">
        <v>118924</v>
      </c>
      <c r="V129" s="2" t="s">
        <v>279</v>
      </c>
      <c r="W129" s="2" t="s">
        <v>1442</v>
      </c>
      <c r="Y129">
        <v>64.691699999999997</v>
      </c>
    </row>
    <row r="130" spans="1:25" hidden="1" x14ac:dyDescent="0.25">
      <c r="A130" s="2" t="str">
        <f>VLOOKUP(B130,Master!E:J,6,0)</f>
        <v>YD60DirectG</v>
      </c>
      <c r="B130">
        <v>119279</v>
      </c>
      <c r="C130" t="s">
        <v>624</v>
      </c>
      <c r="D130" s="4">
        <v>44469</v>
      </c>
      <c r="E130">
        <v>13.5777</v>
      </c>
      <c r="F130">
        <v>13.5777</v>
      </c>
      <c r="G130"/>
      <c r="H130" t="str">
        <f>+VLOOKUP(B130,Master!E:I,2,0)</f>
        <v>YD60</v>
      </c>
      <c r="I130" t="str">
        <f>+VLOOKUP(B130,Master!E:I,5,0)</f>
        <v>Direct</v>
      </c>
      <c r="J130" t="str">
        <f>+VLOOKUP(B130,Master!E:I,4,0)</f>
        <v>G</v>
      </c>
      <c r="K130" t="e">
        <f>+VLOOKUP(J130,Notes!$A$33:$CL$42,MATCH(H130&amp;I130,Notes!$2:$2,0),0)</f>
        <v>#N/A</v>
      </c>
      <c r="L130" s="4" t="e">
        <f t="shared" si="4"/>
        <v>#N/A</v>
      </c>
      <c r="N130" s="2" t="s">
        <v>998</v>
      </c>
      <c r="O130" s="2" t="str">
        <f>VLOOKUP(B130,Master!$E:$I,2,0)</f>
        <v>YD60</v>
      </c>
      <c r="P130" s="2" t="str">
        <f>VLOOKUP($B130,Master!$E:$I,5,0)</f>
        <v>Direct</v>
      </c>
      <c r="Q130" s="2" t="str">
        <f>VLOOKUP($B130,Master!$E:$I,4,0)</f>
        <v>G</v>
      </c>
      <c r="R130" s="2" t="e">
        <f>VLOOKUP(Q130,Notes!$A$33:$CF$42,MATCH('AMFI NAV'!O130&amp;P130,Notes!$2:$2,0),0)</f>
        <v>#N/A</v>
      </c>
      <c r="S130" s="2">
        <f t="shared" ref="S130:S193" si="6">VLOOKUP(B130,$U$2:$Y$346,5,0)</f>
        <v>10.5276</v>
      </c>
      <c r="T130" s="2" t="e">
        <f t="shared" si="5"/>
        <v>#N/A</v>
      </c>
      <c r="U130" s="2">
        <v>118921</v>
      </c>
      <c r="V130" s="2" t="s">
        <v>280</v>
      </c>
      <c r="W130" s="2" t="s">
        <v>1443</v>
      </c>
      <c r="X130" t="s">
        <v>1444</v>
      </c>
      <c r="Y130">
        <v>11.1387</v>
      </c>
    </row>
    <row r="131" spans="1:25" hidden="1" x14ac:dyDescent="0.25">
      <c r="A131" s="2" t="str">
        <f>VLOOKUP(B131,Master!E:J,6,0)</f>
        <v>YD60DirectD</v>
      </c>
      <c r="B131">
        <v>119280</v>
      </c>
      <c r="C131" t="s">
        <v>1880</v>
      </c>
      <c r="D131" s="4">
        <v>44469</v>
      </c>
      <c r="E131">
        <v>13.5777</v>
      </c>
      <c r="F131">
        <v>13.5777</v>
      </c>
      <c r="G131"/>
      <c r="H131" t="str">
        <f>+VLOOKUP(B131,Master!E:I,2,0)</f>
        <v>YD60</v>
      </c>
      <c r="I131" t="str">
        <f>+VLOOKUP(B131,Master!E:I,5,0)</f>
        <v>Direct</v>
      </c>
      <c r="J131" t="str">
        <f>+VLOOKUP(B131,Master!E:I,4,0)</f>
        <v>D</v>
      </c>
      <c r="K131" t="e">
        <f>+VLOOKUP(J131,Notes!$A$33:$CL$42,MATCH(H131&amp;I131,Notes!$2:$2,0),0)</f>
        <v>#N/A</v>
      </c>
      <c r="L131" s="4" t="e">
        <f t="shared" ref="L131:L194" si="7">+K131=E131</f>
        <v>#N/A</v>
      </c>
      <c r="N131" s="2" t="s">
        <v>1091</v>
      </c>
      <c r="O131" s="2" t="str">
        <f>VLOOKUP(B131,Master!$E:$I,2,0)</f>
        <v>YD60</v>
      </c>
      <c r="P131" s="2" t="str">
        <f>VLOOKUP($B131,Master!$E:$I,5,0)</f>
        <v>Direct</v>
      </c>
      <c r="Q131" s="2" t="str">
        <f>VLOOKUP($B131,Master!$E:$I,4,0)</f>
        <v>D</v>
      </c>
      <c r="R131" s="2" t="e">
        <f>VLOOKUP(Q131,Notes!$A$33:$CF$42,MATCH('AMFI NAV'!O131&amp;P131,Notes!$2:$2,0),0)</f>
        <v>#N/A</v>
      </c>
      <c r="S131" s="2">
        <f t="shared" si="6"/>
        <v>10.5276</v>
      </c>
      <c r="T131" s="2" t="e">
        <f t="shared" ref="T131:T194" si="8">R131=S131</f>
        <v>#N/A</v>
      </c>
      <c r="U131" s="2">
        <v>100077</v>
      </c>
      <c r="V131" s="2" t="s">
        <v>775</v>
      </c>
      <c r="W131" s="2" t="s">
        <v>1445</v>
      </c>
      <c r="X131" t="s">
        <v>1446</v>
      </c>
      <c r="Y131">
        <v>11.638400000000001</v>
      </c>
    </row>
    <row r="132" spans="1:25" hidden="1" x14ac:dyDescent="0.25">
      <c r="A132" s="2" t="str">
        <f>VLOOKUP(B132,Master!E:J,6,0)</f>
        <v>YD16RegularDD</v>
      </c>
      <c r="B132">
        <v>123287</v>
      </c>
      <c r="C132" t="s">
        <v>1804</v>
      </c>
      <c r="D132" s="4">
        <v>44469</v>
      </c>
      <c r="E132">
        <v>10.1021</v>
      </c>
      <c r="F132">
        <v>10.1021</v>
      </c>
      <c r="G132"/>
      <c r="H132" t="str">
        <f>+VLOOKUP(B132,Master!E:I,2,0)</f>
        <v>YD16</v>
      </c>
      <c r="I132" t="str">
        <f>+VLOOKUP(B132,Master!E:I,5,0)</f>
        <v>Regular</v>
      </c>
      <c r="J132" t="str">
        <f>+VLOOKUP(B132,Master!E:I,4,0)</f>
        <v>DD</v>
      </c>
      <c r="K132" t="e">
        <f>+VLOOKUP(J132,Notes!$A$33:$CL$42,MATCH(H132&amp;I132,Notes!$2:$2,0),0)</f>
        <v>#N/A</v>
      </c>
      <c r="L132" s="4" t="e">
        <f t="shared" si="7"/>
        <v>#N/A</v>
      </c>
      <c r="N132" s="2" t="s">
        <v>1092</v>
      </c>
      <c r="O132" s="2" t="str">
        <f>VLOOKUP(B132,Master!$E:$I,2,0)</f>
        <v>YD16</v>
      </c>
      <c r="P132" s="2" t="str">
        <f>VLOOKUP($B132,Master!$E:$I,5,0)</f>
        <v>Regular</v>
      </c>
      <c r="Q132" s="2" t="str">
        <f>VLOOKUP($B132,Master!$E:$I,4,0)</f>
        <v>DD</v>
      </c>
      <c r="R132" s="2" t="e">
        <f>VLOOKUP(Q132,Notes!$A$33:$CF$42,MATCH('AMFI NAV'!O132&amp;P132,Notes!$2:$2,0),0)</f>
        <v>#N/A</v>
      </c>
      <c r="S132" s="2">
        <f t="shared" si="6"/>
        <v>10.1021</v>
      </c>
      <c r="T132" s="2" t="e">
        <f t="shared" si="8"/>
        <v>#N/A</v>
      </c>
      <c r="U132" s="2">
        <v>100078</v>
      </c>
      <c r="V132" s="2" t="s">
        <v>776</v>
      </c>
      <c r="W132" s="2" t="s">
        <v>1447</v>
      </c>
      <c r="Y132">
        <v>61.966200000000001</v>
      </c>
    </row>
    <row r="133" spans="1:25" hidden="1" x14ac:dyDescent="0.25">
      <c r="A133" s="2" t="str">
        <f>VLOOKUP(B133,Master!E:J,6,0)</f>
        <v>YD16DirectDD</v>
      </c>
      <c r="B133">
        <v>123288</v>
      </c>
      <c r="C133" t="s">
        <v>1800</v>
      </c>
      <c r="D133" s="4">
        <v>44469</v>
      </c>
      <c r="E133">
        <v>10.152699999999999</v>
      </c>
      <c r="F133">
        <v>10.152699999999999</v>
      </c>
      <c r="G133"/>
      <c r="H133" t="str">
        <f>+VLOOKUP(B133,Master!E:I,2,0)</f>
        <v>YD16</v>
      </c>
      <c r="I133" t="str">
        <f>+VLOOKUP(B133,Master!E:I,5,0)</f>
        <v>Direct</v>
      </c>
      <c r="J133" t="str">
        <f>+VLOOKUP(B133,Master!E:I,4,0)</f>
        <v>DD</v>
      </c>
      <c r="K133" t="e">
        <f>+VLOOKUP(J133,Notes!$A$33:$CL$42,MATCH(H133&amp;I133,Notes!$2:$2,0),0)</f>
        <v>#N/A</v>
      </c>
      <c r="L133" s="4" t="e">
        <f t="shared" si="7"/>
        <v>#N/A</v>
      </c>
      <c r="N133" s="2" t="s">
        <v>999</v>
      </c>
      <c r="O133" s="2" t="str">
        <f>VLOOKUP(B133,Master!$E:$I,2,0)</f>
        <v>YD16</v>
      </c>
      <c r="P133" s="2" t="str">
        <f>VLOOKUP($B133,Master!$E:$I,5,0)</f>
        <v>Direct</v>
      </c>
      <c r="Q133" s="2" t="str">
        <f>VLOOKUP($B133,Master!$E:$I,4,0)</f>
        <v>DD</v>
      </c>
      <c r="R133" s="2" t="e">
        <f>VLOOKUP(Q133,Notes!$A$33:$CF$42,MATCH('AMFI NAV'!O133&amp;P133,Notes!$2:$2,0),0)</f>
        <v>#N/A</v>
      </c>
      <c r="S133" s="2">
        <f t="shared" si="6"/>
        <v>10.152699999999999</v>
      </c>
      <c r="T133" s="2" t="e">
        <f t="shared" si="8"/>
        <v>#N/A</v>
      </c>
      <c r="U133" s="2">
        <v>100079</v>
      </c>
      <c r="V133" s="2" t="s">
        <v>777</v>
      </c>
      <c r="W133" s="2" t="s">
        <v>1448</v>
      </c>
      <c r="X133" t="s">
        <v>1449</v>
      </c>
      <c r="Y133">
        <v>11.049099999999999</v>
      </c>
    </row>
    <row r="134" spans="1:25" hidden="1" x14ac:dyDescent="0.25">
      <c r="A134" s="2" t="str">
        <f>VLOOKUP(B134,Master!E:J,6,0)</f>
        <v>YDL5RegularG</v>
      </c>
      <c r="B134">
        <v>124172</v>
      </c>
      <c r="C134" t="s">
        <v>274</v>
      </c>
      <c r="D134" s="4">
        <v>44469</v>
      </c>
      <c r="E134">
        <v>19.174900000000001</v>
      </c>
      <c r="F134">
        <v>19.174900000000001</v>
      </c>
      <c r="G134"/>
      <c r="H134" t="str">
        <f>+VLOOKUP(B134,Master!E:I,2,0)</f>
        <v>YDL5</v>
      </c>
      <c r="I134" t="str">
        <f>+VLOOKUP(B134,Master!E:I,5,0)</f>
        <v>Regular</v>
      </c>
      <c r="J134" t="str">
        <f>+VLOOKUP(B134,Master!E:I,4,0)</f>
        <v>G</v>
      </c>
      <c r="K134" t="e">
        <f>+VLOOKUP(J134,Notes!$A$33:$CL$42,MATCH(H134&amp;I134,Notes!$2:$2,0),0)</f>
        <v>#N/A</v>
      </c>
      <c r="L134" s="4" t="e">
        <f t="shared" si="7"/>
        <v>#N/A</v>
      </c>
      <c r="N134" s="2" t="s">
        <v>668</v>
      </c>
      <c r="O134" s="2" t="str">
        <f>VLOOKUP(B134,Master!$E:$I,2,0)</f>
        <v>YDL5</v>
      </c>
      <c r="P134" s="2" t="str">
        <f>VLOOKUP($B134,Master!$E:$I,5,0)</f>
        <v>Regular</v>
      </c>
      <c r="Q134" s="2" t="str">
        <f>VLOOKUP($B134,Master!$E:$I,4,0)</f>
        <v>G</v>
      </c>
      <c r="R134" s="2" t="e">
        <f>VLOOKUP(Q134,Notes!$A$33:$CF$42,MATCH('AMFI NAV'!O134&amp;P134,Notes!$2:$2,0),0)</f>
        <v>#N/A</v>
      </c>
      <c r="S134" s="2">
        <f t="shared" si="6"/>
        <v>18.2728</v>
      </c>
      <c r="T134" s="2" t="e">
        <f t="shared" si="8"/>
        <v>#N/A</v>
      </c>
      <c r="U134" s="2">
        <v>119240</v>
      </c>
      <c r="V134" s="2" t="s">
        <v>579</v>
      </c>
      <c r="W134" s="2"/>
      <c r="X134" t="s">
        <v>1450</v>
      </c>
      <c r="Y134">
        <v>1041.1316999999999</v>
      </c>
    </row>
    <row r="135" spans="1:25" hidden="1" x14ac:dyDescent="0.25">
      <c r="A135" s="2" t="str">
        <f>VLOOKUP(B135,Master!E:J,6,0)</f>
        <v>YDL5RegularDD</v>
      </c>
      <c r="B135">
        <v>124173</v>
      </c>
      <c r="C135" t="s">
        <v>1742</v>
      </c>
      <c r="D135" s="4">
        <v>44469</v>
      </c>
      <c r="E135">
        <v>10.1442</v>
      </c>
      <c r="F135">
        <v>10.1442</v>
      </c>
      <c r="G135"/>
      <c r="H135" t="str">
        <f>+VLOOKUP(B135,Master!E:I,2,0)</f>
        <v>YDL5</v>
      </c>
      <c r="I135" t="str">
        <f>+VLOOKUP(B135,Master!E:I,5,0)</f>
        <v>Regular</v>
      </c>
      <c r="J135" t="str">
        <f>+VLOOKUP(B135,Master!E:I,4,0)</f>
        <v>DD</v>
      </c>
      <c r="K135" t="e">
        <f>+VLOOKUP(J135,Notes!$A$33:$CL$42,MATCH(H135&amp;I135,Notes!$2:$2,0),0)</f>
        <v>#N/A</v>
      </c>
      <c r="L135" s="4" t="e">
        <f t="shared" si="7"/>
        <v>#N/A</v>
      </c>
      <c r="N135" s="2" t="s">
        <v>1093</v>
      </c>
      <c r="O135" s="2" t="str">
        <f>VLOOKUP(B135,Master!$E:$I,2,0)</f>
        <v>YDL5</v>
      </c>
      <c r="P135" s="2" t="str">
        <f>VLOOKUP($B135,Master!$E:$I,5,0)</f>
        <v>Regular</v>
      </c>
      <c r="Q135" s="2" t="str">
        <f>VLOOKUP($B135,Master!$E:$I,4,0)</f>
        <v>DD</v>
      </c>
      <c r="R135" s="2" t="e">
        <f>VLOOKUP(Q135,Notes!$A$33:$CF$42,MATCH('AMFI NAV'!O135&amp;P135,Notes!$2:$2,0),0)</f>
        <v>#N/A</v>
      </c>
      <c r="S135" s="2">
        <f t="shared" si="6"/>
        <v>10.151</v>
      </c>
      <c r="T135" s="2" t="e">
        <f t="shared" si="8"/>
        <v>#N/A</v>
      </c>
      <c r="U135" s="2">
        <v>119238</v>
      </c>
      <c r="V135" s="2" t="s">
        <v>580</v>
      </c>
      <c r="W135" s="2" t="s">
        <v>1451</v>
      </c>
      <c r="X135" t="s">
        <v>1452</v>
      </c>
      <c r="Y135">
        <v>1804.1168</v>
      </c>
    </row>
    <row r="136" spans="1:25" hidden="1" x14ac:dyDescent="0.25">
      <c r="A136" s="2" t="str">
        <f>VLOOKUP(B136,Master!E:J,6,0)</f>
        <v>YDL5RegularD</v>
      </c>
      <c r="B136">
        <v>124174</v>
      </c>
      <c r="C136" t="s">
        <v>1741</v>
      </c>
      <c r="D136" s="4">
        <v>44469</v>
      </c>
      <c r="E136">
        <v>10.474600000000001</v>
      </c>
      <c r="F136">
        <v>10.474600000000001</v>
      </c>
      <c r="G136"/>
      <c r="H136" t="str">
        <f>+VLOOKUP(B136,Master!E:I,2,0)</f>
        <v>YDL5</v>
      </c>
      <c r="I136" t="str">
        <f>+VLOOKUP(B136,Master!E:I,5,0)</f>
        <v>Regular</v>
      </c>
      <c r="J136" t="str">
        <f>+VLOOKUP(B136,Master!E:I,4,0)</f>
        <v>D</v>
      </c>
      <c r="K136" t="e">
        <f>+VLOOKUP(J136,Notes!$A$33:$CL$42,MATCH(H136&amp;I136,Notes!$2:$2,0),0)</f>
        <v>#N/A</v>
      </c>
      <c r="L136" s="4" t="e">
        <f t="shared" si="7"/>
        <v>#N/A</v>
      </c>
      <c r="N136" s="2" t="s">
        <v>1094</v>
      </c>
      <c r="O136" s="2" t="str">
        <f>VLOOKUP(B136,Master!$E:$I,2,0)</f>
        <v>YDL5</v>
      </c>
      <c r="P136" s="2" t="str">
        <f>VLOOKUP($B136,Master!$E:$I,5,0)</f>
        <v>Regular</v>
      </c>
      <c r="Q136" s="2" t="str">
        <f>VLOOKUP($B136,Master!$E:$I,4,0)</f>
        <v>D</v>
      </c>
      <c r="R136" s="2" t="e">
        <f>VLOOKUP(Q136,Notes!$A$33:$CF$42,MATCH('AMFI NAV'!O136&amp;P136,Notes!$2:$2,0),0)</f>
        <v>#N/A</v>
      </c>
      <c r="S136" s="2">
        <f t="shared" si="6"/>
        <v>11.081899999999999</v>
      </c>
      <c r="T136" s="2" t="e">
        <f t="shared" si="8"/>
        <v>#N/A</v>
      </c>
      <c r="U136" s="2">
        <v>119239</v>
      </c>
      <c r="V136" s="2" t="s">
        <v>581</v>
      </c>
      <c r="W136" s="2" t="s">
        <v>1453</v>
      </c>
      <c r="Y136">
        <v>2647.9648999999999</v>
      </c>
    </row>
    <row r="137" spans="1:25" hidden="1" x14ac:dyDescent="0.25">
      <c r="A137" s="2" t="str">
        <f>VLOOKUP(B137,Master!E:J,6,0)</f>
        <v>YDL5DirectG</v>
      </c>
      <c r="B137">
        <v>124175</v>
      </c>
      <c r="C137" t="s">
        <v>268</v>
      </c>
      <c r="D137" s="4">
        <v>44469</v>
      </c>
      <c r="E137">
        <v>19.661000000000001</v>
      </c>
      <c r="F137">
        <v>19.661000000000001</v>
      </c>
      <c r="G137"/>
      <c r="H137" t="str">
        <f>+VLOOKUP(B137,Master!E:I,2,0)</f>
        <v>YDL5</v>
      </c>
      <c r="I137" t="str">
        <f>+VLOOKUP(B137,Master!E:I,5,0)</f>
        <v>Direct</v>
      </c>
      <c r="J137" t="str">
        <f>+VLOOKUP(B137,Master!E:I,4,0)</f>
        <v>G</v>
      </c>
      <c r="K137" t="e">
        <f>+VLOOKUP(J137,Notes!$A$33:$CL$42,MATCH(H137&amp;I137,Notes!$2:$2,0),0)</f>
        <v>#N/A</v>
      </c>
      <c r="L137" s="4" t="e">
        <f t="shared" si="7"/>
        <v>#N/A</v>
      </c>
      <c r="N137" s="2" t="s">
        <v>669</v>
      </c>
      <c r="O137" s="2" t="str">
        <f>VLOOKUP(B137,Master!$E:$I,2,0)</f>
        <v>YDL5</v>
      </c>
      <c r="P137" s="2" t="str">
        <f>VLOOKUP($B137,Master!$E:$I,5,0)</f>
        <v>Direct</v>
      </c>
      <c r="Q137" s="2" t="str">
        <f>VLOOKUP($B137,Master!$E:$I,4,0)</f>
        <v>G</v>
      </c>
      <c r="R137" s="2" t="e">
        <f>VLOOKUP(Q137,Notes!$A$33:$CF$42,MATCH('AMFI NAV'!O137&amp;P137,Notes!$2:$2,0),0)</f>
        <v>#N/A</v>
      </c>
      <c r="S137" s="2">
        <f t="shared" si="6"/>
        <v>18.688500000000001</v>
      </c>
      <c r="T137" s="2" t="e">
        <f t="shared" si="8"/>
        <v>#N/A</v>
      </c>
      <c r="U137" s="2">
        <v>119236</v>
      </c>
      <c r="V137" s="2" t="s">
        <v>582</v>
      </c>
      <c r="W137" s="2" t="s">
        <v>1454</v>
      </c>
      <c r="X137" t="s">
        <v>1455</v>
      </c>
      <c r="Y137">
        <v>1059.6495</v>
      </c>
    </row>
    <row r="138" spans="1:25" hidden="1" x14ac:dyDescent="0.25">
      <c r="A138" s="2" t="str">
        <f>VLOOKUP(B138,Master!E:J,6,0)</f>
        <v>YDL5DirectMD</v>
      </c>
      <c r="B138">
        <v>124176</v>
      </c>
      <c r="C138" t="s">
        <v>1738</v>
      </c>
      <c r="D138" s="4">
        <v>44469</v>
      </c>
      <c r="E138">
        <v>10.173400000000001</v>
      </c>
      <c r="F138">
        <v>10.173400000000001</v>
      </c>
      <c r="G138"/>
      <c r="H138" t="str">
        <f>+VLOOKUP(B138,Master!E:I,2,0)</f>
        <v>YDL5</v>
      </c>
      <c r="I138" t="str">
        <f>+VLOOKUP(B138,Master!E:I,5,0)</f>
        <v>Direct</v>
      </c>
      <c r="J138" t="str">
        <f>+VLOOKUP(B138,Master!E:I,4,0)</f>
        <v>MD</v>
      </c>
      <c r="K138" t="e">
        <f>+VLOOKUP(J138,Notes!$A$33:$CL$42,MATCH(H138&amp;I138,Notes!$2:$2,0),0)</f>
        <v>#N/A</v>
      </c>
      <c r="L138" s="4" t="e">
        <f t="shared" si="7"/>
        <v>#N/A</v>
      </c>
      <c r="N138" s="2" t="s">
        <v>670</v>
      </c>
      <c r="O138" s="2" t="str">
        <f>VLOOKUP(B138,Master!$E:$I,2,0)</f>
        <v>YDL5</v>
      </c>
      <c r="P138" s="2" t="str">
        <f>VLOOKUP($B138,Master!$E:$I,5,0)</f>
        <v>Direct</v>
      </c>
      <c r="Q138" s="2" t="str">
        <f>VLOOKUP($B138,Master!$E:$I,4,0)</f>
        <v>MD</v>
      </c>
      <c r="R138" s="2" t="e">
        <f>VLOOKUP(Q138,Notes!$A$33:$CF$42,MATCH('AMFI NAV'!O138&amp;P138,Notes!$2:$2,0),0)</f>
        <v>#N/A</v>
      </c>
      <c r="S138" s="2">
        <f t="shared" si="6"/>
        <v>10.1693</v>
      </c>
      <c r="T138" s="2" t="e">
        <f t="shared" si="8"/>
        <v>#N/A</v>
      </c>
      <c r="U138" s="2">
        <v>119237</v>
      </c>
      <c r="V138" s="2" t="s">
        <v>583</v>
      </c>
      <c r="W138" s="2" t="s">
        <v>1456</v>
      </c>
      <c r="X138" t="s">
        <v>1457</v>
      </c>
      <c r="Y138">
        <v>1048.3933999999999</v>
      </c>
    </row>
    <row r="139" spans="1:25" hidden="1" x14ac:dyDescent="0.25">
      <c r="A139" s="2" t="str">
        <f>VLOOKUP(B139,Master!E:J,6,0)</f>
        <v>YDL5DirectQD</v>
      </c>
      <c r="B139">
        <v>124177</v>
      </c>
      <c r="C139" t="s">
        <v>1739</v>
      </c>
      <c r="D139" s="4">
        <v>44469</v>
      </c>
      <c r="E139">
        <v>10.1455</v>
      </c>
      <c r="F139">
        <v>10.1455</v>
      </c>
      <c r="G139"/>
      <c r="H139" t="str">
        <f>+VLOOKUP(B139,Master!E:I,2,0)</f>
        <v>YDL5</v>
      </c>
      <c r="I139" t="str">
        <f>+VLOOKUP(B139,Master!E:I,5,0)</f>
        <v>Direct</v>
      </c>
      <c r="J139" t="str">
        <f>+VLOOKUP(B139,Master!E:I,4,0)</f>
        <v>QD</v>
      </c>
      <c r="K139" t="e">
        <f>+VLOOKUP(J139,Notes!$A$33:$CL$42,MATCH(H139&amp;I139,Notes!$2:$2,0),0)</f>
        <v>#N/A</v>
      </c>
      <c r="L139" s="4" t="e">
        <f t="shared" si="7"/>
        <v>#N/A</v>
      </c>
      <c r="N139" s="2" t="s">
        <v>671</v>
      </c>
      <c r="O139" s="2" t="str">
        <f>VLOOKUP(B139,Master!$E:$I,2,0)</f>
        <v>YDL5</v>
      </c>
      <c r="P139" s="2" t="str">
        <f>VLOOKUP($B139,Master!$E:$I,5,0)</f>
        <v>Direct</v>
      </c>
      <c r="Q139" s="2" t="str">
        <f>VLOOKUP($B139,Master!$E:$I,4,0)</f>
        <v>QD</v>
      </c>
      <c r="R139" s="2" t="e">
        <f>VLOOKUP(Q139,Notes!$A$33:$CF$42,MATCH('AMFI NAV'!O139&amp;P139,Notes!$2:$2,0),0)</f>
        <v>#N/A</v>
      </c>
      <c r="S139" s="2">
        <f t="shared" si="6"/>
        <v>10.179</v>
      </c>
      <c r="T139" s="2" t="e">
        <f t="shared" si="8"/>
        <v>#N/A</v>
      </c>
      <c r="U139" s="2">
        <v>111786</v>
      </c>
      <c r="V139" s="2" t="s">
        <v>760</v>
      </c>
      <c r="W139" s="2"/>
      <c r="X139" t="s">
        <v>1458</v>
      </c>
      <c r="Y139">
        <v>1059.5354</v>
      </c>
    </row>
    <row r="140" spans="1:25" hidden="1" x14ac:dyDescent="0.25">
      <c r="A140" s="2" t="str">
        <f>VLOOKUP(B140,Master!E:J,6,0)</f>
        <v>YDL5DirectD</v>
      </c>
      <c r="B140">
        <v>124178</v>
      </c>
      <c r="C140" t="s">
        <v>1736</v>
      </c>
      <c r="D140" s="4">
        <v>44469</v>
      </c>
      <c r="E140">
        <v>10.4884</v>
      </c>
      <c r="F140">
        <v>10.4884</v>
      </c>
      <c r="G140"/>
      <c r="H140" t="str">
        <f>+VLOOKUP(B140,Master!E:I,2,0)</f>
        <v>YDL5</v>
      </c>
      <c r="I140" t="str">
        <f>+VLOOKUP(B140,Master!E:I,5,0)</f>
        <v>Direct</v>
      </c>
      <c r="J140" t="str">
        <f>+VLOOKUP(B140,Master!E:I,4,0)</f>
        <v>D</v>
      </c>
      <c r="K140" t="e">
        <f>+VLOOKUP(J140,Notes!$A$33:$CL$42,MATCH(H140&amp;I140,Notes!$2:$2,0),0)</f>
        <v>#N/A</v>
      </c>
      <c r="L140" s="4" t="e">
        <f t="shared" si="7"/>
        <v>#N/A</v>
      </c>
      <c r="N140" s="2" t="s">
        <v>672</v>
      </c>
      <c r="O140" s="2" t="str">
        <f>VLOOKUP(B140,Master!$E:$I,2,0)</f>
        <v>YDL5</v>
      </c>
      <c r="P140" s="2" t="str">
        <f>VLOOKUP($B140,Master!$E:$I,5,0)</f>
        <v>Direct</v>
      </c>
      <c r="Q140" s="2" t="str">
        <f>VLOOKUP($B140,Master!$E:$I,4,0)</f>
        <v>D</v>
      </c>
      <c r="R140" s="2" t="e">
        <f>VLOOKUP(Q140,Notes!$A$33:$CF$42,MATCH('AMFI NAV'!O140&amp;P140,Notes!$2:$2,0),0)</f>
        <v>#N/A</v>
      </c>
      <c r="S140" s="2">
        <f t="shared" si="6"/>
        <v>11.098100000000001</v>
      </c>
      <c r="T140" s="2" t="e">
        <f t="shared" si="8"/>
        <v>#N/A</v>
      </c>
      <c r="U140" s="2">
        <v>105668</v>
      </c>
      <c r="V140" s="2" t="s">
        <v>761</v>
      </c>
      <c r="W140" s="2" t="s">
        <v>1459</v>
      </c>
      <c r="X140" t="s">
        <v>1460</v>
      </c>
      <c r="Y140">
        <v>1274.3786</v>
      </c>
    </row>
    <row r="141" spans="1:25" hidden="1" x14ac:dyDescent="0.25">
      <c r="A141" s="2" t="str">
        <f>VLOOKUP(B141,Master!E:J,6,0)</f>
        <v>YDL5RegularWD</v>
      </c>
      <c r="B141">
        <v>124179</v>
      </c>
      <c r="C141" t="s">
        <v>1745</v>
      </c>
      <c r="D141" s="4">
        <v>44469</v>
      </c>
      <c r="E141">
        <v>10.144399999999999</v>
      </c>
      <c r="F141">
        <v>10.144399999999999</v>
      </c>
      <c r="G141"/>
      <c r="H141" t="str">
        <f>+VLOOKUP(B141,Master!E:I,2,0)</f>
        <v>YDL5</v>
      </c>
      <c r="I141" t="str">
        <f>+VLOOKUP(B141,Master!E:I,5,0)</f>
        <v>Regular</v>
      </c>
      <c r="J141" t="str">
        <f>+VLOOKUP(B141,Master!E:I,4,0)</f>
        <v>WD</v>
      </c>
      <c r="K141" t="e">
        <f>+VLOOKUP(J141,Notes!$A$33:$CL$42,MATCH(H141&amp;I141,Notes!$2:$2,0),0)</f>
        <v>#N/A</v>
      </c>
      <c r="L141" s="4" t="e">
        <f t="shared" si="7"/>
        <v>#N/A</v>
      </c>
      <c r="N141" s="2" t="s">
        <v>1095</v>
      </c>
      <c r="O141" s="2" t="str">
        <f>VLOOKUP(B141,Master!$E:$I,2,0)</f>
        <v>YDL5</v>
      </c>
      <c r="P141" s="2" t="str">
        <f>VLOOKUP($B141,Master!$E:$I,5,0)</f>
        <v>Regular</v>
      </c>
      <c r="Q141" s="2" t="str">
        <f>VLOOKUP($B141,Master!$E:$I,4,0)</f>
        <v>WD</v>
      </c>
      <c r="R141" s="2" t="e">
        <f>VLOOKUP(Q141,Notes!$A$33:$CF$42,MATCH('AMFI NAV'!O141&amp;P141,Notes!$2:$2,0),0)</f>
        <v>#N/A</v>
      </c>
      <c r="S141" s="2">
        <f t="shared" si="6"/>
        <v>10.155099999999999</v>
      </c>
      <c r="T141" s="2" t="e">
        <f t="shared" si="8"/>
        <v>#N/A</v>
      </c>
      <c r="U141" s="2">
        <v>105669</v>
      </c>
      <c r="V141" s="2" t="s">
        <v>762</v>
      </c>
      <c r="W141" s="2" t="s">
        <v>1461</v>
      </c>
      <c r="Y141">
        <v>2562.5758999999998</v>
      </c>
    </row>
    <row r="142" spans="1:25" hidden="1" x14ac:dyDescent="0.25">
      <c r="A142" s="2" t="str">
        <f>VLOOKUP(B142,Master!E:J,6,0)</f>
        <v>YDL5RegularMD</v>
      </c>
      <c r="B142">
        <v>124180</v>
      </c>
      <c r="C142" t="s">
        <v>1743</v>
      </c>
      <c r="D142" s="4">
        <v>44469</v>
      </c>
      <c r="E142">
        <v>10.169499999999999</v>
      </c>
      <c r="F142">
        <v>10.169499999999999</v>
      </c>
      <c r="G142"/>
      <c r="H142" t="str">
        <f>+VLOOKUP(B142,Master!E:I,2,0)</f>
        <v>YDL5</v>
      </c>
      <c r="I142" t="str">
        <f>+VLOOKUP(B142,Master!E:I,5,0)</f>
        <v>Regular</v>
      </c>
      <c r="J142" t="str">
        <f>+VLOOKUP(B142,Master!E:I,4,0)</f>
        <v>MD</v>
      </c>
      <c r="K142" t="e">
        <f>+VLOOKUP(J142,Notes!$A$33:$CL$42,MATCH(H142&amp;I142,Notes!$2:$2,0),0)</f>
        <v>#N/A</v>
      </c>
      <c r="L142" s="4" t="e">
        <f t="shared" si="7"/>
        <v>#N/A</v>
      </c>
      <c r="N142" s="2" t="s">
        <v>1096</v>
      </c>
      <c r="O142" s="2" t="str">
        <f>VLOOKUP(B142,Master!$E:$I,2,0)</f>
        <v>YDL5</v>
      </c>
      <c r="P142" s="2" t="str">
        <f>VLOOKUP($B142,Master!$E:$I,5,0)</f>
        <v>Regular</v>
      </c>
      <c r="Q142" s="2" t="str">
        <f>VLOOKUP($B142,Master!$E:$I,4,0)</f>
        <v>MD</v>
      </c>
      <c r="R142" s="2" t="e">
        <f>VLOOKUP(Q142,Notes!$A$33:$CF$42,MATCH('AMFI NAV'!O142&amp;P142,Notes!$2:$2,0),0)</f>
        <v>#N/A</v>
      </c>
      <c r="S142" s="2">
        <f t="shared" si="6"/>
        <v>10.1691</v>
      </c>
      <c r="T142" s="2" t="e">
        <f t="shared" si="8"/>
        <v>#N/A</v>
      </c>
      <c r="U142" s="2">
        <v>105667</v>
      </c>
      <c r="V142" s="2" t="s">
        <v>763</v>
      </c>
      <c r="W142" s="2" t="s">
        <v>1462</v>
      </c>
      <c r="X142" t="s">
        <v>1463</v>
      </c>
      <c r="Y142">
        <v>1052.0530000000001</v>
      </c>
    </row>
    <row r="143" spans="1:25" hidden="1" x14ac:dyDescent="0.25">
      <c r="A143" s="2" t="str">
        <f>VLOOKUP(B143,Master!E:J,6,0)</f>
        <v>YDL5RegularQD</v>
      </c>
      <c r="B143">
        <v>124181</v>
      </c>
      <c r="C143" t="s">
        <v>1744</v>
      </c>
      <c r="D143" s="4">
        <v>44469</v>
      </c>
      <c r="E143">
        <v>10.1449</v>
      </c>
      <c r="F143">
        <v>10.1449</v>
      </c>
      <c r="G143"/>
      <c r="H143" t="str">
        <f>+VLOOKUP(B143,Master!E:I,2,0)</f>
        <v>YDL5</v>
      </c>
      <c r="I143" t="str">
        <f>+VLOOKUP(B143,Master!E:I,5,0)</f>
        <v>Regular</v>
      </c>
      <c r="J143" t="str">
        <f>+VLOOKUP(B143,Master!E:I,4,0)</f>
        <v>QD</v>
      </c>
      <c r="K143" t="e">
        <f>+VLOOKUP(J143,Notes!$A$33:$CL$42,MATCH(H143&amp;I143,Notes!$2:$2,0),0)</f>
        <v>#N/A</v>
      </c>
      <c r="L143" s="4" t="e">
        <f t="shared" si="7"/>
        <v>#N/A</v>
      </c>
      <c r="N143" s="2" t="s">
        <v>673</v>
      </c>
      <c r="O143" s="2" t="str">
        <f>VLOOKUP(B143,Master!$E:$I,2,0)</f>
        <v>YDL5</v>
      </c>
      <c r="P143" s="2" t="str">
        <f>VLOOKUP($B143,Master!$E:$I,5,0)</f>
        <v>Regular</v>
      </c>
      <c r="Q143" s="2" t="str">
        <f>VLOOKUP($B143,Master!$E:$I,4,0)</f>
        <v>QD</v>
      </c>
      <c r="R143" s="2" t="e">
        <f>VLOOKUP(Q143,Notes!$A$33:$CF$42,MATCH('AMFI NAV'!O143&amp;P143,Notes!$2:$2,0),0)</f>
        <v>#N/A</v>
      </c>
      <c r="S143" s="2">
        <f t="shared" si="6"/>
        <v>10.1785</v>
      </c>
      <c r="T143" s="2" t="e">
        <f t="shared" si="8"/>
        <v>#N/A</v>
      </c>
      <c r="U143" s="2">
        <v>105878</v>
      </c>
      <c r="V143" s="2" t="s">
        <v>764</v>
      </c>
      <c r="W143" s="2"/>
      <c r="Y143">
        <v>1047.1804</v>
      </c>
    </row>
    <row r="144" spans="1:25" hidden="1" x14ac:dyDescent="0.25">
      <c r="A144" s="2" t="str">
        <f>VLOOKUP(B144,Master!E:J,6,0)</f>
        <v>YDL5DirectDD</v>
      </c>
      <c r="B144">
        <v>124182</v>
      </c>
      <c r="C144" t="s">
        <v>1737</v>
      </c>
      <c r="D144" s="4">
        <v>44469</v>
      </c>
      <c r="E144">
        <v>10.1449</v>
      </c>
      <c r="F144">
        <v>10.1449</v>
      </c>
      <c r="G144"/>
      <c r="H144" t="str">
        <f>+VLOOKUP(B144,Master!E:I,2,0)</f>
        <v>YDL5</v>
      </c>
      <c r="I144" t="str">
        <f>+VLOOKUP(B144,Master!E:I,5,0)</f>
        <v>Direct</v>
      </c>
      <c r="J144" t="str">
        <f>+VLOOKUP(B144,Master!E:I,4,0)</f>
        <v>DD</v>
      </c>
      <c r="K144" t="e">
        <f>+VLOOKUP(J144,Notes!$A$33:$CL$42,MATCH(H144&amp;I144,Notes!$2:$2,0),0)</f>
        <v>#N/A</v>
      </c>
      <c r="L144" s="4" t="e">
        <f t="shared" si="7"/>
        <v>#N/A</v>
      </c>
      <c r="N144" s="2" t="s">
        <v>674</v>
      </c>
      <c r="O144" s="2" t="str">
        <f>VLOOKUP(B144,Master!$E:$I,2,0)</f>
        <v>YDL5</v>
      </c>
      <c r="P144" s="2" t="str">
        <f>VLOOKUP($B144,Master!$E:$I,5,0)</f>
        <v>Direct</v>
      </c>
      <c r="Q144" s="2" t="str">
        <f>VLOOKUP($B144,Master!$E:$I,4,0)</f>
        <v>DD</v>
      </c>
      <c r="R144" s="2" t="e">
        <f>VLOOKUP(Q144,Notes!$A$33:$CF$42,MATCH('AMFI NAV'!O144&amp;P144,Notes!$2:$2,0),0)</f>
        <v>#N/A</v>
      </c>
      <c r="S144" s="2">
        <f t="shared" si="6"/>
        <v>10.152699999999999</v>
      </c>
      <c r="T144" s="2" t="e">
        <f t="shared" si="8"/>
        <v>#N/A</v>
      </c>
      <c r="U144" s="2">
        <v>144647</v>
      </c>
      <c r="V144" s="2" t="s">
        <v>748</v>
      </c>
      <c r="W144" s="2" t="s">
        <v>1464</v>
      </c>
      <c r="X144" t="s">
        <v>1465</v>
      </c>
      <c r="Y144">
        <v>11.6899</v>
      </c>
    </row>
    <row r="145" spans="1:25" hidden="1" x14ac:dyDescent="0.25">
      <c r="A145" s="2" t="str">
        <f>VLOOKUP(B145,Master!E:J,6,0)</f>
        <v>YDL5DirectWD</v>
      </c>
      <c r="B145">
        <v>124183</v>
      </c>
      <c r="C145" t="s">
        <v>1740</v>
      </c>
      <c r="D145" s="4">
        <v>44469</v>
      </c>
      <c r="E145">
        <v>10.1449</v>
      </c>
      <c r="F145">
        <v>10.1449</v>
      </c>
      <c r="G145"/>
      <c r="H145" t="str">
        <f>+VLOOKUP(B145,Master!E:I,2,0)</f>
        <v>YDL5</v>
      </c>
      <c r="I145" t="str">
        <f>+VLOOKUP(B145,Master!E:I,5,0)</f>
        <v>Direct</v>
      </c>
      <c r="J145" t="str">
        <f>+VLOOKUP(B145,Master!E:I,4,0)</f>
        <v>WD</v>
      </c>
      <c r="K145" t="e">
        <f>+VLOOKUP(J145,Notes!$A$33:$CL$42,MATCH(H145&amp;I145,Notes!$2:$2,0),0)</f>
        <v>#N/A</v>
      </c>
      <c r="L145" s="4" t="e">
        <f t="shared" si="7"/>
        <v>#N/A</v>
      </c>
      <c r="N145" s="2" t="s">
        <v>675</v>
      </c>
      <c r="O145" s="2" t="str">
        <f>VLOOKUP(B145,Master!$E:$I,2,0)</f>
        <v>YDL5</v>
      </c>
      <c r="P145" s="2" t="str">
        <f>VLOOKUP($B145,Master!$E:$I,5,0)</f>
        <v>Direct</v>
      </c>
      <c r="Q145" s="2" t="str">
        <f>VLOOKUP($B145,Master!$E:$I,4,0)</f>
        <v>WD</v>
      </c>
      <c r="R145" s="2" t="e">
        <f>VLOOKUP(Q145,Notes!$A$33:$CF$42,MATCH('AMFI NAV'!O145&amp;P145,Notes!$2:$2,0),0)</f>
        <v>#N/A</v>
      </c>
      <c r="S145" s="2">
        <f t="shared" si="6"/>
        <v>10.1568</v>
      </c>
      <c r="T145" s="2" t="e">
        <f t="shared" si="8"/>
        <v>#N/A</v>
      </c>
      <c r="U145" s="2">
        <v>144646</v>
      </c>
      <c r="V145" s="2" t="s">
        <v>749</v>
      </c>
      <c r="W145" s="2" t="s">
        <v>1466</v>
      </c>
      <c r="Y145">
        <v>12.498799999999999</v>
      </c>
    </row>
    <row r="146" spans="1:25" hidden="1" x14ac:dyDescent="0.25">
      <c r="A146" s="2" t="str">
        <f>VLOOKUP(B146,Master!E:J,6,0)</f>
        <v>YDN4DirectMD</v>
      </c>
      <c r="B146">
        <v>126391</v>
      </c>
      <c r="C146" t="s">
        <v>1862</v>
      </c>
      <c r="D146" s="4">
        <v>44469</v>
      </c>
      <c r="E146">
        <v>13.57</v>
      </c>
      <c r="F146">
        <v>13.57</v>
      </c>
      <c r="G146"/>
      <c r="H146" t="str">
        <f>+VLOOKUP(B146,Master!E:I,2,0)</f>
        <v>YDN4</v>
      </c>
      <c r="I146" t="str">
        <f>+VLOOKUP(B146,Master!E:I,5,0)</f>
        <v>Direct</v>
      </c>
      <c r="J146" t="str">
        <f>+VLOOKUP(B146,Master!E:I,4,0)</f>
        <v>MD</v>
      </c>
      <c r="K146" t="e">
        <f>+VLOOKUP(J146,Notes!$A$33:$CL$42,MATCH(H146&amp;I146,Notes!$2:$2,0),0)</f>
        <v>#N/A</v>
      </c>
      <c r="L146" s="4" t="e">
        <f t="shared" si="7"/>
        <v>#N/A</v>
      </c>
      <c r="N146" s="2" t="s">
        <v>631</v>
      </c>
      <c r="O146" s="2" t="str">
        <f>VLOOKUP(B146,Master!$E:$I,2,0)</f>
        <v>YDN4</v>
      </c>
      <c r="P146" s="2" t="str">
        <f>VLOOKUP($B146,Master!$E:$I,5,0)</f>
        <v>Direct</v>
      </c>
      <c r="Q146" s="2" t="str">
        <f>VLOOKUP($B146,Master!$E:$I,4,0)</f>
        <v>MD</v>
      </c>
      <c r="R146" s="2" t="e">
        <f>VLOOKUP(Q146,Notes!$A$33:$CF$42,MATCH('AMFI NAV'!O146&amp;P146,Notes!$2:$2,0),0)</f>
        <v>#N/A</v>
      </c>
      <c r="S146" s="2">
        <f t="shared" si="6"/>
        <v>11.644</v>
      </c>
      <c r="T146" s="2" t="e">
        <f t="shared" si="8"/>
        <v>#N/A</v>
      </c>
      <c r="U146" s="2">
        <v>144651</v>
      </c>
      <c r="V146" s="2" t="s">
        <v>750</v>
      </c>
      <c r="W146" s="2" t="s">
        <v>1467</v>
      </c>
      <c r="X146" t="s">
        <v>1468</v>
      </c>
      <c r="Y146">
        <v>10.403700000000001</v>
      </c>
    </row>
    <row r="147" spans="1:25" hidden="1" x14ac:dyDescent="0.25">
      <c r="A147" s="2" t="str">
        <f>VLOOKUP(B147,Master!E:J,6,0)</f>
        <v>YDN4RegularMD</v>
      </c>
      <c r="B147">
        <v>126392</v>
      </c>
      <c r="C147" t="s">
        <v>1863</v>
      </c>
      <c r="D147" s="4">
        <v>44469</v>
      </c>
      <c r="E147">
        <v>12.342000000000001</v>
      </c>
      <c r="F147">
        <v>12.342000000000001</v>
      </c>
      <c r="G147"/>
      <c r="H147" t="str">
        <f>+VLOOKUP(B147,Master!E:I,2,0)</f>
        <v>YDN4</v>
      </c>
      <c r="I147" t="str">
        <f>+VLOOKUP(B147,Master!E:I,5,0)</f>
        <v>Regular</v>
      </c>
      <c r="J147" t="str">
        <f>+VLOOKUP(B147,Master!E:I,4,0)</f>
        <v>MD</v>
      </c>
      <c r="K147" t="e">
        <f>+VLOOKUP(J147,Notes!$A$33:$CL$42,MATCH(H147&amp;I147,Notes!$2:$2,0),0)</f>
        <v>#N/A</v>
      </c>
      <c r="L147" s="4" t="e">
        <f t="shared" si="7"/>
        <v>#N/A</v>
      </c>
      <c r="N147" s="2" t="s">
        <v>1097</v>
      </c>
      <c r="O147" s="2" t="str">
        <f>VLOOKUP(B147,Master!$E:$I,2,0)</f>
        <v>YDN4</v>
      </c>
      <c r="P147" s="2" t="str">
        <f>VLOOKUP($B147,Master!$E:$I,5,0)</f>
        <v>Regular</v>
      </c>
      <c r="Q147" s="2" t="str">
        <f>VLOOKUP($B147,Master!$E:$I,4,0)</f>
        <v>MD</v>
      </c>
      <c r="R147" s="2" t="e">
        <f>VLOOKUP(Q147,Notes!$A$33:$CF$42,MATCH('AMFI NAV'!O147&amp;P147,Notes!$2:$2,0),0)</f>
        <v>#N/A</v>
      </c>
      <c r="S147" s="2">
        <f t="shared" si="6"/>
        <v>10.786</v>
      </c>
      <c r="T147" s="2" t="e">
        <f t="shared" si="8"/>
        <v>#N/A</v>
      </c>
      <c r="U147" s="2">
        <v>144648</v>
      </c>
      <c r="V147" s="2" t="s">
        <v>751</v>
      </c>
      <c r="W147" s="2" t="s">
        <v>1469</v>
      </c>
      <c r="X147" t="s">
        <v>1470</v>
      </c>
      <c r="Y147">
        <v>11.033799999999999</v>
      </c>
    </row>
    <row r="148" spans="1:25" hidden="1" x14ac:dyDescent="0.25">
      <c r="A148" s="2" t="str">
        <f>VLOOKUP(B148,Master!E:J,6,0)</f>
        <v>YDN4DirectG</v>
      </c>
      <c r="B148">
        <v>126393</v>
      </c>
      <c r="C148" t="s">
        <v>318</v>
      </c>
      <c r="D148" s="4">
        <v>44469</v>
      </c>
      <c r="E148">
        <v>21.763999999999999</v>
      </c>
      <c r="F148">
        <v>21.763999999999999</v>
      </c>
      <c r="G148"/>
      <c r="H148" t="str">
        <f>+VLOOKUP(B148,Master!E:I,2,0)</f>
        <v>YDN4</v>
      </c>
      <c r="I148" t="str">
        <f>+VLOOKUP(B148,Master!E:I,5,0)</f>
        <v>Direct</v>
      </c>
      <c r="J148" t="str">
        <f>+VLOOKUP(B148,Master!E:I,4,0)</f>
        <v>G</v>
      </c>
      <c r="K148" t="e">
        <f>+VLOOKUP(J148,Notes!$A$33:$CL$42,MATCH(H148&amp;I148,Notes!$2:$2,0),0)</f>
        <v>#N/A</v>
      </c>
      <c r="L148" s="4" t="e">
        <f t="shared" si="7"/>
        <v>#N/A</v>
      </c>
      <c r="N148" s="2" t="s">
        <v>632</v>
      </c>
      <c r="O148" s="2" t="str">
        <f>VLOOKUP(B148,Master!$E:$I,2,0)</f>
        <v>YDN4</v>
      </c>
      <c r="P148" s="2" t="str">
        <f>VLOOKUP($B148,Master!$E:$I,5,0)</f>
        <v>Direct</v>
      </c>
      <c r="Q148" s="2" t="str">
        <f>VLOOKUP($B148,Master!$E:$I,4,0)</f>
        <v>G</v>
      </c>
      <c r="R148" s="2" t="e">
        <f>VLOOKUP(Q148,Notes!$A$33:$CF$42,MATCH('AMFI NAV'!O148&amp;P148,Notes!$2:$2,0),0)</f>
        <v>#N/A</v>
      </c>
      <c r="S148" s="2">
        <f t="shared" si="6"/>
        <v>17.835999999999999</v>
      </c>
      <c r="T148" s="2" t="e">
        <f t="shared" si="8"/>
        <v>#N/A</v>
      </c>
      <c r="U148" s="2">
        <v>144650</v>
      </c>
      <c r="V148" s="2" t="s">
        <v>752</v>
      </c>
      <c r="W148" s="2" t="s">
        <v>1471</v>
      </c>
      <c r="X148" t="s">
        <v>1472</v>
      </c>
      <c r="Y148">
        <v>11.657400000000001</v>
      </c>
    </row>
    <row r="149" spans="1:25" hidden="1" x14ac:dyDescent="0.25">
      <c r="A149" s="2" t="str">
        <f>VLOOKUP(B149,Master!E:J,6,0)</f>
        <v>YDN4RegularG</v>
      </c>
      <c r="B149">
        <v>126394</v>
      </c>
      <c r="C149" t="s">
        <v>838</v>
      </c>
      <c r="D149" s="4">
        <v>44469</v>
      </c>
      <c r="E149">
        <v>19.898</v>
      </c>
      <c r="F149">
        <v>19.898</v>
      </c>
      <c r="G149"/>
      <c r="H149" t="str">
        <f>+VLOOKUP(B149,Master!E:I,2,0)</f>
        <v>YDN4</v>
      </c>
      <c r="I149" t="str">
        <f>+VLOOKUP(B149,Master!E:I,5,0)</f>
        <v>Regular</v>
      </c>
      <c r="J149" t="str">
        <f>+VLOOKUP(B149,Master!E:I,4,0)</f>
        <v>G</v>
      </c>
      <c r="K149" t="e">
        <f>+VLOOKUP(J149,Notes!$A$33:$CL$42,MATCH(H149&amp;I149,Notes!$2:$2,0),0)</f>
        <v>#N/A</v>
      </c>
      <c r="L149" s="4" t="e">
        <f t="shared" si="7"/>
        <v>#N/A</v>
      </c>
      <c r="N149" s="2" t="s">
        <v>633</v>
      </c>
      <c r="O149" s="2" t="str">
        <f>VLOOKUP(B149,Master!$E:$I,2,0)</f>
        <v>YDN4</v>
      </c>
      <c r="P149" s="2" t="str">
        <f>VLOOKUP($B149,Master!$E:$I,5,0)</f>
        <v>Regular</v>
      </c>
      <c r="Q149" s="2" t="str">
        <f>VLOOKUP($B149,Master!$E:$I,4,0)</f>
        <v>G</v>
      </c>
      <c r="R149" s="2" t="e">
        <f>VLOOKUP(Q149,Notes!$A$33:$CF$42,MATCH('AMFI NAV'!O149&amp;P149,Notes!$2:$2,0),0)</f>
        <v>#N/A</v>
      </c>
      <c r="S149" s="2">
        <f t="shared" si="6"/>
        <v>16.54</v>
      </c>
      <c r="T149" s="2" t="e">
        <f t="shared" si="8"/>
        <v>#N/A</v>
      </c>
      <c r="U149" s="2">
        <v>144644</v>
      </c>
      <c r="V149" s="2" t="s">
        <v>753</v>
      </c>
      <c r="W149" s="2" t="s">
        <v>1473</v>
      </c>
      <c r="Y149">
        <v>12.4339</v>
      </c>
    </row>
    <row r="150" spans="1:25" hidden="1" x14ac:dyDescent="0.25">
      <c r="A150" s="2" t="str">
        <f>VLOOKUP(B150,Master!E:J,6,0)</f>
        <v>YDQ0RegularD</v>
      </c>
      <c r="B150">
        <v>130490</v>
      </c>
      <c r="C150" t="s">
        <v>1871</v>
      </c>
      <c r="D150" s="4">
        <v>44469</v>
      </c>
      <c r="E150">
        <v>16.260899999999999</v>
      </c>
      <c r="F150">
        <v>16.260899999999999</v>
      </c>
      <c r="G150"/>
      <c r="H150" t="str">
        <f>+VLOOKUP(B150,Master!E:I,2,0)</f>
        <v>YDQ0</v>
      </c>
      <c r="I150" t="str">
        <f>+VLOOKUP(B150,Master!E:I,5,0)</f>
        <v>Regular</v>
      </c>
      <c r="J150" t="str">
        <f>+VLOOKUP(B150,Master!E:I,4,0)</f>
        <v>D</v>
      </c>
      <c r="K150" t="e">
        <f>+VLOOKUP(J150,Notes!$A$33:$CL$42,MATCH(H150&amp;I150,Notes!$2:$2,0),0)</f>
        <v>#N/A</v>
      </c>
      <c r="L150" s="4" t="e">
        <f t="shared" si="7"/>
        <v>#N/A</v>
      </c>
      <c r="N150" s="2" t="s">
        <v>1098</v>
      </c>
      <c r="O150" s="2" t="str">
        <f>VLOOKUP(B150,Master!$E:$I,2,0)</f>
        <v>YDQ0</v>
      </c>
      <c r="P150" s="2" t="str">
        <f>VLOOKUP($B150,Master!$E:$I,5,0)</f>
        <v>Regular</v>
      </c>
      <c r="Q150" s="2" t="str">
        <f>VLOOKUP($B150,Master!$E:$I,4,0)</f>
        <v>D</v>
      </c>
      <c r="R150" s="2" t="e">
        <f>VLOOKUP(Q150,Notes!$A$33:$CF$42,MATCH('AMFI NAV'!O150&amp;P150,Notes!$2:$2,0),0)</f>
        <v>#N/A</v>
      </c>
      <c r="S150" s="2">
        <f t="shared" si="6"/>
        <v>14.868</v>
      </c>
      <c r="T150" s="2" t="e">
        <f t="shared" si="8"/>
        <v>#N/A</v>
      </c>
      <c r="U150" s="2">
        <v>144645</v>
      </c>
      <c r="V150" s="2" t="s">
        <v>754</v>
      </c>
      <c r="W150" s="2" t="s">
        <v>1474</v>
      </c>
      <c r="X150" t="s">
        <v>1475</v>
      </c>
      <c r="Y150">
        <v>10.3925</v>
      </c>
    </row>
    <row r="151" spans="1:25" hidden="1" x14ac:dyDescent="0.25">
      <c r="A151" s="2" t="str">
        <f>VLOOKUP(B151,Master!E:J,6,0)</f>
        <v>YDQ0DirectD</v>
      </c>
      <c r="B151">
        <v>130491</v>
      </c>
      <c r="C151" t="s">
        <v>1870</v>
      </c>
      <c r="D151" s="4">
        <v>44469</v>
      </c>
      <c r="E151">
        <v>16.7943</v>
      </c>
      <c r="F151">
        <v>16.7943</v>
      </c>
      <c r="G151"/>
      <c r="H151" t="str">
        <f>+VLOOKUP(B151,Master!E:I,2,0)</f>
        <v>YDQ0</v>
      </c>
      <c r="I151" t="str">
        <f>+VLOOKUP(B151,Master!E:I,5,0)</f>
        <v>Direct</v>
      </c>
      <c r="J151" t="str">
        <f>+VLOOKUP(B151,Master!E:I,4,0)</f>
        <v>D</v>
      </c>
      <c r="K151" t="e">
        <f>+VLOOKUP(J151,Notes!$A$33:$CL$42,MATCH(H151&amp;I151,Notes!$2:$2,0),0)</f>
        <v>#N/A</v>
      </c>
      <c r="L151" s="4" t="e">
        <f t="shared" si="7"/>
        <v>#N/A</v>
      </c>
      <c r="N151" s="2" t="s">
        <v>634</v>
      </c>
      <c r="O151" s="2" t="str">
        <f>VLOOKUP(B151,Master!$E:$I,2,0)</f>
        <v>YDQ0</v>
      </c>
      <c r="P151" s="2" t="str">
        <f>VLOOKUP($B151,Master!$E:$I,5,0)</f>
        <v>Direct</v>
      </c>
      <c r="Q151" s="2" t="str">
        <f>VLOOKUP($B151,Master!$E:$I,4,0)</f>
        <v>D</v>
      </c>
      <c r="R151" s="2" t="e">
        <f>VLOOKUP(Q151,Notes!$A$33:$CF$42,MATCH('AMFI NAV'!O151&amp;P151,Notes!$2:$2,0),0)</f>
        <v>#N/A</v>
      </c>
      <c r="S151" s="2">
        <f t="shared" si="6"/>
        <v>15.256399999999999</v>
      </c>
      <c r="T151" s="2" t="e">
        <f t="shared" si="8"/>
        <v>#N/A</v>
      </c>
      <c r="U151" s="2">
        <v>144649</v>
      </c>
      <c r="V151" s="2" t="s">
        <v>755</v>
      </c>
      <c r="W151" s="2" t="s">
        <v>1476</v>
      </c>
      <c r="X151" t="s">
        <v>1477</v>
      </c>
      <c r="Y151">
        <v>10.416399999999999</v>
      </c>
    </row>
    <row r="152" spans="1:25" hidden="1" x14ac:dyDescent="0.25">
      <c r="A152" s="2" t="str">
        <f>VLOOKUP(B152,Master!E:J,6,0)</f>
        <v>YDQ0RegularG</v>
      </c>
      <c r="B152">
        <v>130492</v>
      </c>
      <c r="C152" t="s">
        <v>984</v>
      </c>
      <c r="D152" s="4">
        <v>44469</v>
      </c>
      <c r="E152">
        <v>17.1279</v>
      </c>
      <c r="F152">
        <v>17.1279</v>
      </c>
      <c r="G152"/>
      <c r="H152" t="str">
        <f>+VLOOKUP(B152,Master!E:I,2,0)</f>
        <v>YDQ0</v>
      </c>
      <c r="I152" t="str">
        <f>+VLOOKUP(B152,Master!E:I,5,0)</f>
        <v>Regular</v>
      </c>
      <c r="J152" t="str">
        <f>+VLOOKUP(B152,Master!E:I,4,0)</f>
        <v>G</v>
      </c>
      <c r="K152" t="e">
        <f>+VLOOKUP(J152,Notes!$A$33:$CL$42,MATCH(H152&amp;I152,Notes!$2:$2,0),0)</f>
        <v>#N/A</v>
      </c>
      <c r="L152" s="4" t="e">
        <f t="shared" si="7"/>
        <v>#N/A</v>
      </c>
      <c r="N152" s="2" t="s">
        <v>1099</v>
      </c>
      <c r="O152" s="2" t="str">
        <f>VLOOKUP(B152,Master!$E:$I,2,0)</f>
        <v>YDQ0</v>
      </c>
      <c r="P152" s="2" t="str">
        <f>VLOOKUP($B152,Master!$E:$I,5,0)</f>
        <v>Regular</v>
      </c>
      <c r="Q152" s="2" t="str">
        <f>VLOOKUP($B152,Master!$E:$I,4,0)</f>
        <v>G</v>
      </c>
      <c r="R152" s="2" t="e">
        <f>VLOOKUP(Q152,Notes!$A$33:$CF$42,MATCH('AMFI NAV'!O152&amp;P152,Notes!$2:$2,0),0)</f>
        <v>#N/A</v>
      </c>
      <c r="S152" s="2">
        <f t="shared" si="6"/>
        <v>14.868</v>
      </c>
      <c r="T152" s="2" t="e">
        <f t="shared" si="8"/>
        <v>#N/A</v>
      </c>
      <c r="U152" s="2">
        <v>119087</v>
      </c>
      <c r="V152" s="2" t="s">
        <v>292</v>
      </c>
      <c r="W152" s="2"/>
      <c r="X152" t="s">
        <v>1478</v>
      </c>
      <c r="Y152">
        <v>10.250500000000001</v>
      </c>
    </row>
    <row r="153" spans="1:25" hidden="1" x14ac:dyDescent="0.25">
      <c r="A153" s="2" t="str">
        <f>VLOOKUP(B153,Master!E:J,6,0)</f>
        <v>YDQ0DirectG</v>
      </c>
      <c r="B153">
        <v>130493</v>
      </c>
      <c r="C153" t="s">
        <v>982</v>
      </c>
      <c r="D153" s="4">
        <v>44469</v>
      </c>
      <c r="E153">
        <v>17.696000000000002</v>
      </c>
      <c r="F153">
        <v>17.696000000000002</v>
      </c>
      <c r="G153"/>
      <c r="H153" t="str">
        <f>+VLOOKUP(B153,Master!E:I,2,0)</f>
        <v>YDQ0</v>
      </c>
      <c r="I153" t="str">
        <f>+VLOOKUP(B153,Master!E:I,5,0)</f>
        <v>Direct</v>
      </c>
      <c r="J153" t="str">
        <f>+VLOOKUP(B153,Master!E:I,4,0)</f>
        <v>G</v>
      </c>
      <c r="K153" t="e">
        <f>+VLOOKUP(J153,Notes!$A$33:$CL$42,MATCH(H153&amp;I153,Notes!$2:$2,0),0)</f>
        <v>#N/A</v>
      </c>
      <c r="L153" s="4" t="e">
        <f t="shared" si="7"/>
        <v>#N/A</v>
      </c>
      <c r="N153" s="2" t="s">
        <v>1100</v>
      </c>
      <c r="O153" s="2" t="str">
        <f>VLOOKUP(B153,Master!$E:$I,2,0)</f>
        <v>YDQ0</v>
      </c>
      <c r="P153" s="2" t="str">
        <f>VLOOKUP($B153,Master!$E:$I,5,0)</f>
        <v>Direct</v>
      </c>
      <c r="Q153" s="2" t="str">
        <f>VLOOKUP($B153,Master!$E:$I,4,0)</f>
        <v>G</v>
      </c>
      <c r="R153" s="2" t="e">
        <f>VLOOKUP(Q153,Notes!$A$33:$CF$42,MATCH('AMFI NAV'!O153&amp;P153,Notes!$2:$2,0),0)</f>
        <v>#N/A</v>
      </c>
      <c r="S153" s="2">
        <f t="shared" si="6"/>
        <v>15.256399999999999</v>
      </c>
      <c r="T153" s="2" t="e">
        <f t="shared" si="8"/>
        <v>#N/A</v>
      </c>
      <c r="U153" s="2">
        <v>119083</v>
      </c>
      <c r="V153" s="2" t="s">
        <v>293</v>
      </c>
      <c r="W153" s="2" t="s">
        <v>1479</v>
      </c>
      <c r="X153" t="s">
        <v>1480</v>
      </c>
      <c r="Y153">
        <v>11.661300000000001</v>
      </c>
    </row>
    <row r="154" spans="1:25" hidden="1" x14ac:dyDescent="0.25">
      <c r="A154" s="2" t="str">
        <f>VLOOKUP(B154,Master!E:J,6,0)</f>
        <v>YDQ4RegularG</v>
      </c>
      <c r="B154">
        <v>131297</v>
      </c>
      <c r="C154" t="s">
        <v>769</v>
      </c>
      <c r="D154" s="4">
        <v>44469</v>
      </c>
      <c r="E154">
        <v>17.738600000000002</v>
      </c>
      <c r="F154">
        <v>17.738600000000002</v>
      </c>
      <c r="G154"/>
      <c r="H154" t="str">
        <f>+VLOOKUP(B154,Master!E:I,2,0)</f>
        <v>YDQ4</v>
      </c>
      <c r="I154" t="str">
        <f>+VLOOKUP(B154,Master!E:I,5,0)</f>
        <v>Regular</v>
      </c>
      <c r="J154" t="str">
        <f>+VLOOKUP(B154,Master!E:I,4,0)</f>
        <v>G</v>
      </c>
      <c r="K154" t="e">
        <f>+VLOOKUP(J154,Notes!$A$33:$CL$42,MATCH(H154&amp;I154,Notes!$2:$2,0),0)</f>
        <v>#N/A</v>
      </c>
      <c r="L154" s="4" t="e">
        <f t="shared" si="7"/>
        <v>#N/A</v>
      </c>
      <c r="N154" s="2" t="s">
        <v>678</v>
      </c>
      <c r="O154" s="2" t="str">
        <f>VLOOKUP(B154,Master!$E:$I,2,0)</f>
        <v>YDQ4</v>
      </c>
      <c r="P154" s="2" t="str">
        <f>VLOOKUP($B154,Master!$E:$I,5,0)</f>
        <v>Regular</v>
      </c>
      <c r="Q154" s="2" t="str">
        <f>VLOOKUP($B154,Master!$E:$I,4,0)</f>
        <v>G</v>
      </c>
      <c r="R154" s="2" t="e">
        <f>VLOOKUP(Q154,Notes!$A$33:$CF$42,MATCH('AMFI NAV'!O154&amp;P154,Notes!$2:$2,0),0)</f>
        <v>#N/A</v>
      </c>
      <c r="S154" s="2">
        <f t="shared" si="6"/>
        <v>17.199300000000001</v>
      </c>
      <c r="T154" s="2" t="e">
        <f t="shared" si="8"/>
        <v>#N/A</v>
      </c>
      <c r="U154" s="2">
        <v>119082</v>
      </c>
      <c r="V154" s="2" t="s">
        <v>294</v>
      </c>
      <c r="W154" s="2" t="s">
        <v>1481</v>
      </c>
      <c r="Y154">
        <v>31.138200000000001</v>
      </c>
    </row>
    <row r="155" spans="1:25" hidden="1" x14ac:dyDescent="0.25">
      <c r="A155" s="2" t="str">
        <f>VLOOKUP(B155,Master!E:J,6,0)</f>
        <v>YDQ4RegularD</v>
      </c>
      <c r="B155">
        <v>131298</v>
      </c>
      <c r="C155" t="s">
        <v>1781</v>
      </c>
      <c r="D155" s="4">
        <v>44469</v>
      </c>
      <c r="E155">
        <v>10.5219</v>
      </c>
      <c r="F155">
        <v>10.5219</v>
      </c>
      <c r="G155"/>
      <c r="H155" t="str">
        <f>+VLOOKUP(B155,Master!E:I,2,0)</f>
        <v>YDQ4</v>
      </c>
      <c r="I155" t="str">
        <f>+VLOOKUP(B155,Master!E:I,5,0)</f>
        <v>Regular</v>
      </c>
      <c r="J155" t="str">
        <f>+VLOOKUP(B155,Master!E:I,4,0)</f>
        <v>D</v>
      </c>
      <c r="K155" t="e">
        <f>+VLOOKUP(J155,Notes!$A$33:$CL$42,MATCH(H155&amp;I155,Notes!$2:$2,0),0)</f>
        <v>#N/A</v>
      </c>
      <c r="L155" s="4" t="e">
        <f t="shared" si="7"/>
        <v>#N/A</v>
      </c>
      <c r="N155" s="2" t="s">
        <v>679</v>
      </c>
      <c r="O155" s="2" t="str">
        <f>VLOOKUP(B155,Master!$E:$I,2,0)</f>
        <v>YDQ4</v>
      </c>
      <c r="P155" s="2" t="str">
        <f>VLOOKUP($B155,Master!$E:$I,5,0)</f>
        <v>Regular</v>
      </c>
      <c r="Q155" s="2" t="str">
        <f>VLOOKUP($B155,Master!$E:$I,4,0)</f>
        <v>D</v>
      </c>
      <c r="R155" s="2" t="e">
        <f>VLOOKUP(Q155,Notes!$A$33:$CF$42,MATCH('AMFI NAV'!O155&amp;P155,Notes!$2:$2,0),0)</f>
        <v>#N/A</v>
      </c>
      <c r="S155" s="2">
        <f t="shared" si="6"/>
        <v>11.085900000000001</v>
      </c>
      <c r="T155" s="2" t="e">
        <f t="shared" si="8"/>
        <v>#N/A</v>
      </c>
      <c r="U155" s="2">
        <v>119084</v>
      </c>
      <c r="V155" s="2" t="s">
        <v>295</v>
      </c>
      <c r="W155" s="2" t="s">
        <v>1482</v>
      </c>
      <c r="X155" t="s">
        <v>1483</v>
      </c>
      <c r="Y155">
        <v>10.589700000000001</v>
      </c>
    </row>
    <row r="156" spans="1:25" hidden="1" x14ac:dyDescent="0.25">
      <c r="A156" s="2" t="str">
        <f>VLOOKUP(B156,Master!E:J,6,0)</f>
        <v>YDQ4RegularMD</v>
      </c>
      <c r="B156">
        <v>131299</v>
      </c>
      <c r="C156" t="s">
        <v>1782</v>
      </c>
      <c r="D156" s="4">
        <v>44469</v>
      </c>
      <c r="E156">
        <v>10.5373</v>
      </c>
      <c r="F156">
        <v>10.5373</v>
      </c>
      <c r="G156"/>
      <c r="H156" t="str">
        <f>+VLOOKUP(B156,Master!E:I,2,0)</f>
        <v>YDQ4</v>
      </c>
      <c r="I156" t="str">
        <f>+VLOOKUP(B156,Master!E:I,5,0)</f>
        <v>Regular</v>
      </c>
      <c r="J156" t="str">
        <f>+VLOOKUP(B156,Master!E:I,4,0)</f>
        <v>MD</v>
      </c>
      <c r="K156" t="e">
        <f>+VLOOKUP(J156,Notes!$A$33:$CL$42,MATCH(H156&amp;I156,Notes!$2:$2,0),0)</f>
        <v>#N/A</v>
      </c>
      <c r="L156" s="4" t="e">
        <f t="shared" si="7"/>
        <v>#N/A</v>
      </c>
      <c r="N156" s="2" t="s">
        <v>1101</v>
      </c>
      <c r="O156" s="2" t="str">
        <f>VLOOKUP(B156,Master!$E:$I,2,0)</f>
        <v>YDQ4</v>
      </c>
      <c r="P156" s="2" t="str">
        <f>VLOOKUP($B156,Master!$E:$I,5,0)</f>
        <v>Regular</v>
      </c>
      <c r="Q156" s="2" t="str">
        <f>VLOOKUP($B156,Master!$E:$I,4,0)</f>
        <v>MD</v>
      </c>
      <c r="R156" s="2" t="e">
        <f>VLOOKUP(Q156,Notes!$A$33:$CF$42,MATCH('AMFI NAV'!O156&amp;P156,Notes!$2:$2,0),0)</f>
        <v>#N/A</v>
      </c>
      <c r="S156" s="2">
        <f t="shared" si="6"/>
        <v>10.558400000000001</v>
      </c>
      <c r="T156" s="2" t="e">
        <f t="shared" si="8"/>
        <v>#N/A</v>
      </c>
      <c r="U156" s="2">
        <v>119085</v>
      </c>
      <c r="V156" s="2" t="s">
        <v>296</v>
      </c>
      <c r="W156" s="2" t="s">
        <v>1484</v>
      </c>
      <c r="X156" t="s">
        <v>1485</v>
      </c>
      <c r="Y156">
        <v>10.835800000000001</v>
      </c>
    </row>
    <row r="157" spans="1:25" hidden="1" x14ac:dyDescent="0.25">
      <c r="A157" s="2" t="str">
        <f>VLOOKUP(B157,Master!E:J,6,0)</f>
        <v>YDQ4RegularQD</v>
      </c>
      <c r="B157">
        <v>131300</v>
      </c>
      <c r="C157" t="s">
        <v>1783</v>
      </c>
      <c r="D157" s="4">
        <v>44469</v>
      </c>
      <c r="E157">
        <v>10.782299999999999</v>
      </c>
      <c r="F157">
        <v>10.782299999999999</v>
      </c>
      <c r="G157"/>
      <c r="H157" t="str">
        <f>+VLOOKUP(B157,Master!E:I,2,0)</f>
        <v>YDQ4</v>
      </c>
      <c r="I157" t="str">
        <f>+VLOOKUP(B157,Master!E:I,5,0)</f>
        <v>Regular</v>
      </c>
      <c r="J157" t="str">
        <f>+VLOOKUP(B157,Master!E:I,4,0)</f>
        <v>QD</v>
      </c>
      <c r="K157" t="e">
        <f>+VLOOKUP(J157,Notes!$A$33:$CL$42,MATCH(H157&amp;I157,Notes!$2:$2,0),0)</f>
        <v>#N/A</v>
      </c>
      <c r="L157" s="4" t="e">
        <f t="shared" si="7"/>
        <v>#N/A</v>
      </c>
      <c r="N157" s="2" t="s">
        <v>1102</v>
      </c>
      <c r="O157" s="2" t="str">
        <f>VLOOKUP(B157,Master!$E:$I,2,0)</f>
        <v>YDQ4</v>
      </c>
      <c r="P157" s="2" t="str">
        <f>VLOOKUP($B157,Master!$E:$I,5,0)</f>
        <v>Regular</v>
      </c>
      <c r="Q157" s="2" t="str">
        <f>VLOOKUP($B157,Master!$E:$I,4,0)</f>
        <v>QD</v>
      </c>
      <c r="R157" s="2" t="e">
        <f>VLOOKUP(Q157,Notes!$A$33:$CF$42,MATCH('AMFI NAV'!O157&amp;P157,Notes!$2:$2,0),0)</f>
        <v>#N/A</v>
      </c>
      <c r="S157" s="2">
        <f t="shared" si="6"/>
        <v>10.8238</v>
      </c>
      <c r="T157" s="2" t="e">
        <f t="shared" si="8"/>
        <v>#N/A</v>
      </c>
      <c r="U157" s="2">
        <v>119086</v>
      </c>
      <c r="V157" s="2" t="s">
        <v>297</v>
      </c>
      <c r="W157" s="2" t="s">
        <v>1486</v>
      </c>
      <c r="X157" t="s">
        <v>1487</v>
      </c>
      <c r="Y157">
        <v>10.258900000000001</v>
      </c>
    </row>
    <row r="158" spans="1:25" hidden="1" x14ac:dyDescent="0.25">
      <c r="A158" s="2" t="str">
        <f>VLOOKUP(B158,Master!E:J,6,0)</f>
        <v>YDQ4DirectG</v>
      </c>
      <c r="B158">
        <v>131301</v>
      </c>
      <c r="C158" t="s">
        <v>241</v>
      </c>
      <c r="D158" s="4">
        <v>44469</v>
      </c>
      <c r="E158">
        <v>18.032699999999998</v>
      </c>
      <c r="F158">
        <v>18.032699999999998</v>
      </c>
      <c r="G158"/>
      <c r="H158" t="str">
        <f>+VLOOKUP(B158,Master!E:I,2,0)</f>
        <v>YDQ4</v>
      </c>
      <c r="I158" t="str">
        <f>+VLOOKUP(B158,Master!E:I,5,0)</f>
        <v>Direct</v>
      </c>
      <c r="J158" t="str">
        <f>+VLOOKUP(B158,Master!E:I,4,0)</f>
        <v>G</v>
      </c>
      <c r="K158" t="e">
        <f>+VLOOKUP(J158,Notes!$A$33:$CL$42,MATCH(H158&amp;I158,Notes!$2:$2,0),0)</f>
        <v>#N/A</v>
      </c>
      <c r="L158" s="4" t="e">
        <f t="shared" si="7"/>
        <v>#N/A</v>
      </c>
      <c r="N158" s="2" t="s">
        <v>680</v>
      </c>
      <c r="O158" s="2" t="str">
        <f>VLOOKUP(B158,Master!$E:$I,2,0)</f>
        <v>YDQ4</v>
      </c>
      <c r="P158" s="2" t="str">
        <f>VLOOKUP($B158,Master!$E:$I,5,0)</f>
        <v>Direct</v>
      </c>
      <c r="Q158" s="2" t="str">
        <f>VLOOKUP($B158,Master!$E:$I,4,0)</f>
        <v>G</v>
      </c>
      <c r="R158" s="2" t="e">
        <f>VLOOKUP(Q158,Notes!$A$33:$CF$42,MATCH('AMFI NAV'!O158&amp;P158,Notes!$2:$2,0),0)</f>
        <v>#N/A</v>
      </c>
      <c r="S158" s="2">
        <f t="shared" si="6"/>
        <v>17.4481</v>
      </c>
      <c r="T158" s="2" t="e">
        <f t="shared" si="8"/>
        <v>#N/A</v>
      </c>
      <c r="U158" s="2">
        <v>117061</v>
      </c>
      <c r="V158" s="2" t="s">
        <v>301</v>
      </c>
      <c r="W158" s="2" t="s">
        <v>1488</v>
      </c>
      <c r="X158" t="s">
        <v>1489</v>
      </c>
      <c r="Y158">
        <v>10.5486</v>
      </c>
    </row>
    <row r="159" spans="1:25" hidden="1" x14ac:dyDescent="0.25">
      <c r="A159" s="2" t="str">
        <f>VLOOKUP(B159,Master!E:J,6,0)</f>
        <v>YDQ4DirectQD</v>
      </c>
      <c r="B159">
        <v>131302</v>
      </c>
      <c r="C159" t="s">
        <v>1780</v>
      </c>
      <c r="D159" s="4">
        <v>44469</v>
      </c>
      <c r="E159">
        <v>10.726000000000001</v>
      </c>
      <c r="F159">
        <v>10.726000000000001</v>
      </c>
      <c r="G159"/>
      <c r="H159" t="str">
        <f>+VLOOKUP(B159,Master!E:I,2,0)</f>
        <v>YDQ4</v>
      </c>
      <c r="I159" t="str">
        <f>+VLOOKUP(B159,Master!E:I,5,0)</f>
        <v>Direct</v>
      </c>
      <c r="J159" t="str">
        <f>+VLOOKUP(B159,Master!E:I,4,0)</f>
        <v>QD</v>
      </c>
      <c r="K159" t="e">
        <f>+VLOOKUP(J159,Notes!$A$33:$CL$42,MATCH(H159&amp;I159,Notes!$2:$2,0),0)</f>
        <v>#N/A</v>
      </c>
      <c r="L159" s="4" t="e">
        <f t="shared" si="7"/>
        <v>#N/A</v>
      </c>
      <c r="N159" s="2" t="s">
        <v>681</v>
      </c>
      <c r="O159" s="2" t="str">
        <f>VLOOKUP(B159,Master!$E:$I,2,0)</f>
        <v>YDQ4</v>
      </c>
      <c r="P159" s="2" t="str">
        <f>VLOOKUP($B159,Master!$E:$I,5,0)</f>
        <v>Direct</v>
      </c>
      <c r="Q159" s="2" t="str">
        <f>VLOOKUP($B159,Master!$E:$I,4,0)</f>
        <v>QD</v>
      </c>
      <c r="R159" s="2" t="e">
        <f>VLOOKUP(Q159,Notes!$A$33:$CF$42,MATCH('AMFI NAV'!O159&amp;P159,Notes!$2:$2,0),0)</f>
        <v>#N/A</v>
      </c>
      <c r="S159" s="2">
        <f t="shared" si="6"/>
        <v>10.7658</v>
      </c>
      <c r="T159" s="2" t="e">
        <f t="shared" si="8"/>
        <v>#N/A</v>
      </c>
      <c r="U159" s="2">
        <v>117062</v>
      </c>
      <c r="V159" s="2" t="s">
        <v>302</v>
      </c>
      <c r="W159" s="2" t="s">
        <v>1490</v>
      </c>
      <c r="X159" t="s">
        <v>1491</v>
      </c>
      <c r="Y159">
        <v>10.7631</v>
      </c>
    </row>
    <row r="160" spans="1:25" hidden="1" x14ac:dyDescent="0.25">
      <c r="A160" s="2" t="str">
        <f>VLOOKUP(B160,Master!E:J,6,0)</f>
        <v>YDQ4DirectMD</v>
      </c>
      <c r="B160">
        <v>131303</v>
      </c>
      <c r="C160" t="s">
        <v>1779</v>
      </c>
      <c r="D160" s="4">
        <v>44469</v>
      </c>
      <c r="E160">
        <v>10.379300000000001</v>
      </c>
      <c r="F160">
        <v>10.379300000000001</v>
      </c>
      <c r="G160"/>
      <c r="H160" t="str">
        <f>+VLOOKUP(B160,Master!E:I,2,0)</f>
        <v>YDQ4</v>
      </c>
      <c r="I160" t="str">
        <f>+VLOOKUP(B160,Master!E:I,5,0)</f>
        <v>Direct</v>
      </c>
      <c r="J160" t="str">
        <f>+VLOOKUP(B160,Master!E:I,4,0)</f>
        <v>MD</v>
      </c>
      <c r="K160" t="e">
        <f>+VLOOKUP(J160,Notes!$A$33:$CL$42,MATCH(H160&amp;I160,Notes!$2:$2,0),0)</f>
        <v>#N/A</v>
      </c>
      <c r="L160" s="4" t="e">
        <f t="shared" si="7"/>
        <v>#N/A</v>
      </c>
      <c r="N160" s="2" t="s">
        <v>1103</v>
      </c>
      <c r="O160" s="2" t="str">
        <f>VLOOKUP(B160,Master!$E:$I,2,0)</f>
        <v>YDQ4</v>
      </c>
      <c r="P160" s="2" t="str">
        <f>VLOOKUP($B160,Master!$E:$I,5,0)</f>
        <v>Direct</v>
      </c>
      <c r="Q160" s="2" t="str">
        <f>VLOOKUP($B160,Master!$E:$I,4,0)</f>
        <v>MD</v>
      </c>
      <c r="R160" s="2" t="e">
        <f>VLOOKUP(Q160,Notes!$A$33:$CF$42,MATCH('AMFI NAV'!O160&amp;P160,Notes!$2:$2,0),0)</f>
        <v>#N/A</v>
      </c>
      <c r="S160" s="2">
        <f t="shared" si="6"/>
        <v>10.398</v>
      </c>
      <c r="T160" s="2" t="e">
        <f t="shared" si="8"/>
        <v>#N/A</v>
      </c>
      <c r="U160" s="2">
        <v>101840</v>
      </c>
      <c r="V160" s="2" t="s">
        <v>756</v>
      </c>
      <c r="W160" s="2"/>
      <c r="X160" t="s">
        <v>1492</v>
      </c>
      <c r="Y160">
        <v>10.250500000000001</v>
      </c>
    </row>
    <row r="161" spans="1:25" hidden="1" x14ac:dyDescent="0.25">
      <c r="A161" s="2" t="str">
        <f>VLOOKUP(B161,Master!E:J,6,0)</f>
        <v>YDQ4DirectD</v>
      </c>
      <c r="B161">
        <v>131304</v>
      </c>
      <c r="C161" t="s">
        <v>1778</v>
      </c>
      <c r="D161" s="4">
        <v>44469</v>
      </c>
      <c r="E161">
        <v>10.652100000000001</v>
      </c>
      <c r="F161">
        <v>10.652100000000001</v>
      </c>
      <c r="G161"/>
      <c r="H161" t="str">
        <f>+VLOOKUP(B161,Master!E:I,2,0)</f>
        <v>YDQ4</v>
      </c>
      <c r="I161" t="str">
        <f>+VLOOKUP(B161,Master!E:I,5,0)</f>
        <v>Direct</v>
      </c>
      <c r="J161" t="str">
        <f>+VLOOKUP(B161,Master!E:I,4,0)</f>
        <v>D</v>
      </c>
      <c r="K161" t="e">
        <f>+VLOOKUP(J161,Notes!$A$33:$CL$42,MATCH(H161&amp;I161,Notes!$2:$2,0),0)</f>
        <v>#N/A</v>
      </c>
      <c r="L161" s="4" t="e">
        <f t="shared" si="7"/>
        <v>#N/A</v>
      </c>
      <c r="N161" s="2" t="s">
        <v>641</v>
      </c>
      <c r="O161" s="2" t="str">
        <f>VLOOKUP(B161,Master!$E:$I,2,0)</f>
        <v>YDQ4</v>
      </c>
      <c r="P161" s="2" t="str">
        <f>VLOOKUP($B161,Master!$E:$I,5,0)</f>
        <v>Direct</v>
      </c>
      <c r="Q161" s="2" t="str">
        <f>VLOOKUP($B161,Master!$E:$I,4,0)</f>
        <v>D</v>
      </c>
      <c r="R161" s="2" t="e">
        <f>VLOOKUP(Q161,Notes!$A$33:$CF$42,MATCH('AMFI NAV'!O161&amp;P161,Notes!$2:$2,0),0)</f>
        <v>#N/A</v>
      </c>
      <c r="S161" s="2">
        <f t="shared" si="6"/>
        <v>11.203099999999999</v>
      </c>
      <c r="T161" s="2" t="e">
        <f t="shared" si="8"/>
        <v>#N/A</v>
      </c>
      <c r="U161" s="2">
        <v>101839</v>
      </c>
      <c r="V161" s="2" t="s">
        <v>757</v>
      </c>
      <c r="W161" s="2" t="s">
        <v>1493</v>
      </c>
      <c r="X161" t="s">
        <v>1494</v>
      </c>
      <c r="Y161">
        <v>11.5777</v>
      </c>
    </row>
    <row r="162" spans="1:25" hidden="1" x14ac:dyDescent="0.25">
      <c r="A162" s="2" t="str">
        <f>VLOOKUP(B162,Master!E:J,6,0)</f>
        <v>YDR2RegularDD</v>
      </c>
      <c r="B162">
        <v>133919</v>
      </c>
      <c r="C162" t="s">
        <v>1792</v>
      </c>
      <c r="D162" s="4">
        <v>44469</v>
      </c>
      <c r="E162">
        <v>10.1806</v>
      </c>
      <c r="F162">
        <v>10.1806</v>
      </c>
      <c r="G162"/>
      <c r="H162" t="str">
        <f>+VLOOKUP(B162,Master!E:I,2,0)</f>
        <v>YDR2</v>
      </c>
      <c r="I162" t="str">
        <f>+VLOOKUP(B162,Master!E:I,5,0)</f>
        <v>Regular</v>
      </c>
      <c r="J162" t="str">
        <f>+VLOOKUP(B162,Master!E:I,4,0)</f>
        <v>DD</v>
      </c>
      <c r="K162" t="e">
        <f>+VLOOKUP(J162,Notes!$A$33:$CL$42,MATCH(H162&amp;I162,Notes!$2:$2,0),0)</f>
        <v>#N/A</v>
      </c>
      <c r="L162" s="4" t="e">
        <f t="shared" si="7"/>
        <v>#N/A</v>
      </c>
      <c r="N162" s="2" t="s">
        <v>642</v>
      </c>
      <c r="O162" s="2" t="str">
        <f>VLOOKUP(B162,Master!$E:$I,2,0)</f>
        <v>YDR2</v>
      </c>
      <c r="P162" s="2" t="str">
        <f>VLOOKUP($B162,Master!$E:$I,5,0)</f>
        <v>Regular</v>
      </c>
      <c r="Q162" s="2" t="str">
        <f>VLOOKUP($B162,Master!$E:$I,4,0)</f>
        <v>DD</v>
      </c>
      <c r="R162" s="2" t="e">
        <f>VLOOKUP(Q162,Notes!$A$33:$CF$42,MATCH('AMFI NAV'!O162&amp;P162,Notes!$2:$2,0),0)</f>
        <v>#N/A</v>
      </c>
      <c r="S162" s="2">
        <f t="shared" si="6"/>
        <v>10.1814</v>
      </c>
      <c r="T162" s="2" t="e">
        <f t="shared" si="8"/>
        <v>#N/A</v>
      </c>
      <c r="U162" s="2">
        <v>101837</v>
      </c>
      <c r="V162" s="2" t="s">
        <v>758</v>
      </c>
      <c r="W162" s="2" t="s">
        <v>1495</v>
      </c>
      <c r="Y162">
        <v>29.636299999999999</v>
      </c>
    </row>
    <row r="163" spans="1:25" hidden="1" x14ac:dyDescent="0.25">
      <c r="A163" s="2" t="str">
        <f>VLOOKUP(B163,Master!E:J,6,0)</f>
        <v>YDR2RegularMD</v>
      </c>
      <c r="B163">
        <v>133920</v>
      </c>
      <c r="C163" t="s">
        <v>1793</v>
      </c>
      <c r="D163" s="4">
        <v>44469</v>
      </c>
      <c r="E163">
        <v>10.4429</v>
      </c>
      <c r="F163">
        <v>10.4429</v>
      </c>
      <c r="G163"/>
      <c r="H163" t="str">
        <f>+VLOOKUP(B163,Master!E:I,2,0)</f>
        <v>YDR2</v>
      </c>
      <c r="I163" t="str">
        <f>+VLOOKUP(B163,Master!E:I,5,0)</f>
        <v>Regular</v>
      </c>
      <c r="J163" t="str">
        <f>+VLOOKUP(B163,Master!E:I,4,0)</f>
        <v>MD</v>
      </c>
      <c r="K163" t="e">
        <f>+VLOOKUP(J163,Notes!$A$33:$CL$42,MATCH(H163&amp;I163,Notes!$2:$2,0),0)</f>
        <v>#N/A</v>
      </c>
      <c r="L163" s="4" t="e">
        <f t="shared" si="7"/>
        <v>#N/A</v>
      </c>
      <c r="N163" s="2" t="s">
        <v>643</v>
      </c>
      <c r="O163" s="2" t="str">
        <f>VLOOKUP(B163,Master!$E:$I,2,0)</f>
        <v>YDR2</v>
      </c>
      <c r="P163" s="2" t="str">
        <f>VLOOKUP($B163,Master!$E:$I,5,0)</f>
        <v>Regular</v>
      </c>
      <c r="Q163" s="2" t="str">
        <f>VLOOKUP($B163,Master!$E:$I,4,0)</f>
        <v>MD</v>
      </c>
      <c r="R163" s="2" t="e">
        <f>VLOOKUP(Q163,Notes!$A$33:$CF$42,MATCH('AMFI NAV'!O163&amp;P163,Notes!$2:$2,0),0)</f>
        <v>#N/A</v>
      </c>
      <c r="S163" s="2">
        <f t="shared" si="6"/>
        <v>10.4239</v>
      </c>
      <c r="T163" s="2" t="e">
        <f t="shared" si="8"/>
        <v>#N/A</v>
      </c>
      <c r="U163" s="2">
        <v>101838</v>
      </c>
      <c r="V163" s="2" t="s">
        <v>759</v>
      </c>
      <c r="W163" s="2"/>
      <c r="Y163">
        <v>10.2576</v>
      </c>
    </row>
    <row r="164" spans="1:25" hidden="1" x14ac:dyDescent="0.25">
      <c r="A164" s="2" t="str">
        <f>VLOOKUP(B164,Master!E:J,6,0)</f>
        <v>YDR2RegularQD</v>
      </c>
      <c r="B164">
        <v>133921</v>
      </c>
      <c r="C164" t="s">
        <v>1794</v>
      </c>
      <c r="D164" s="4">
        <v>44469</v>
      </c>
      <c r="E164">
        <v>10.540100000000001</v>
      </c>
      <c r="F164">
        <v>10.540100000000001</v>
      </c>
      <c r="G164"/>
      <c r="H164" t="str">
        <f>+VLOOKUP(B164,Master!E:I,2,0)</f>
        <v>YDR2</v>
      </c>
      <c r="I164" t="str">
        <f>+VLOOKUP(B164,Master!E:I,5,0)</f>
        <v>Regular</v>
      </c>
      <c r="J164" t="str">
        <f>+VLOOKUP(B164,Master!E:I,4,0)</f>
        <v>QD</v>
      </c>
      <c r="K164" t="e">
        <f>+VLOOKUP(J164,Notes!$A$33:$CL$42,MATCH(H164&amp;I164,Notes!$2:$2,0),0)</f>
        <v>#N/A</v>
      </c>
      <c r="L164" s="4" t="e">
        <f t="shared" si="7"/>
        <v>#N/A</v>
      </c>
      <c r="N164" s="2" t="s">
        <v>644</v>
      </c>
      <c r="O164" s="2" t="str">
        <f>VLOOKUP(B164,Master!$E:$I,2,0)</f>
        <v>YDR2</v>
      </c>
      <c r="P164" s="2" t="str">
        <f>VLOOKUP($B164,Master!$E:$I,5,0)</f>
        <v>Regular</v>
      </c>
      <c r="Q164" s="2" t="str">
        <f>VLOOKUP($B164,Master!$E:$I,4,0)</f>
        <v>QD</v>
      </c>
      <c r="R164" s="2" t="e">
        <f>VLOOKUP(Q164,Notes!$A$33:$CF$42,MATCH('AMFI NAV'!O164&amp;P164,Notes!$2:$2,0),0)</f>
        <v>#N/A</v>
      </c>
      <c r="S164" s="2">
        <f t="shared" si="6"/>
        <v>10.496700000000001</v>
      </c>
      <c r="T164" s="2" t="e">
        <f t="shared" si="8"/>
        <v>#N/A</v>
      </c>
      <c r="U164" s="2">
        <v>124182</v>
      </c>
      <c r="V164" s="2" t="s">
        <v>738</v>
      </c>
      <c r="W164" s="2"/>
      <c r="X164" t="s">
        <v>1496</v>
      </c>
      <c r="Y164">
        <v>10.152699999999999</v>
      </c>
    </row>
    <row r="165" spans="1:25" hidden="1" x14ac:dyDescent="0.25">
      <c r="A165" s="2" t="str">
        <f>VLOOKUP(B165,Master!E:J,6,0)</f>
        <v>YDR2DirectDD</v>
      </c>
      <c r="B165">
        <v>133922</v>
      </c>
      <c r="C165" t="s">
        <v>1788</v>
      </c>
      <c r="D165" s="4">
        <v>44469</v>
      </c>
      <c r="E165">
        <v>10.1266</v>
      </c>
      <c r="F165">
        <v>10.1266</v>
      </c>
      <c r="G165"/>
      <c r="H165" t="str">
        <f>+VLOOKUP(B165,Master!E:I,2,0)</f>
        <v>YDR2</v>
      </c>
      <c r="I165" t="str">
        <f>+VLOOKUP(B165,Master!E:I,5,0)</f>
        <v>Direct</v>
      </c>
      <c r="J165" t="str">
        <f>+VLOOKUP(B165,Master!E:I,4,0)</f>
        <v>DD</v>
      </c>
      <c r="K165" t="e">
        <f>+VLOOKUP(J165,Notes!$A$33:$CL$42,MATCH(H165&amp;I165,Notes!$2:$2,0),0)</f>
        <v>#N/A</v>
      </c>
      <c r="L165" s="4" t="e">
        <f t="shared" si="7"/>
        <v>#N/A</v>
      </c>
      <c r="N165" s="2" t="s">
        <v>1104</v>
      </c>
      <c r="O165" s="2" t="str">
        <f>VLOOKUP(B165,Master!$E:$I,2,0)</f>
        <v>YDR2</v>
      </c>
      <c r="P165" s="2" t="str">
        <f>VLOOKUP($B165,Master!$E:$I,5,0)</f>
        <v>Direct</v>
      </c>
      <c r="Q165" s="2" t="str">
        <f>VLOOKUP($B165,Master!$E:$I,4,0)</f>
        <v>DD</v>
      </c>
      <c r="R165" s="2" t="e">
        <f>VLOOKUP(Q165,Notes!$A$33:$CF$42,MATCH('AMFI NAV'!O165&amp;P165,Notes!$2:$2,0),0)</f>
        <v>#N/A</v>
      </c>
      <c r="S165" s="2">
        <f t="shared" si="6"/>
        <v>10.126799999999999</v>
      </c>
      <c r="T165" s="2" t="e">
        <f t="shared" si="8"/>
        <v>#N/A</v>
      </c>
      <c r="U165" s="2">
        <v>124178</v>
      </c>
      <c r="V165" s="2" t="s">
        <v>739</v>
      </c>
      <c r="W165" s="2" t="s">
        <v>1497</v>
      </c>
      <c r="X165" t="s">
        <v>1498</v>
      </c>
      <c r="Y165">
        <v>11.098100000000001</v>
      </c>
    </row>
    <row r="166" spans="1:25" hidden="1" x14ac:dyDescent="0.25">
      <c r="A166" s="2" t="str">
        <f>VLOOKUP(B166,Master!E:J,6,0)</f>
        <v>YDR2DirectWD</v>
      </c>
      <c r="B166">
        <v>133923</v>
      </c>
      <c r="C166" t="s">
        <v>1791</v>
      </c>
      <c r="D166" s="4">
        <v>44469</v>
      </c>
      <c r="E166">
        <v>10.1267</v>
      </c>
      <c r="F166">
        <v>10.1267</v>
      </c>
      <c r="G166"/>
      <c r="H166" t="str">
        <f>+VLOOKUP(B166,Master!E:I,2,0)</f>
        <v>YDR2</v>
      </c>
      <c r="I166" t="str">
        <f>+VLOOKUP(B166,Master!E:I,5,0)</f>
        <v>Direct</v>
      </c>
      <c r="J166" t="str">
        <f>+VLOOKUP(B166,Master!E:I,4,0)</f>
        <v>WD</v>
      </c>
      <c r="K166" t="e">
        <f>+VLOOKUP(J166,Notes!$A$33:$CL$42,MATCH(H166&amp;I166,Notes!$2:$2,0),0)</f>
        <v>#N/A</v>
      </c>
      <c r="L166" s="4" t="e">
        <f t="shared" si="7"/>
        <v>#N/A</v>
      </c>
      <c r="N166" s="2" t="s">
        <v>629</v>
      </c>
      <c r="O166" s="2" t="str">
        <f>VLOOKUP(B166,Master!$E:$I,2,0)</f>
        <v>YDR2</v>
      </c>
      <c r="P166" s="2" t="str">
        <f>VLOOKUP($B166,Master!$E:$I,5,0)</f>
        <v>Direct</v>
      </c>
      <c r="Q166" s="2" t="str">
        <f>VLOOKUP($B166,Master!$E:$I,4,0)</f>
        <v>WD</v>
      </c>
      <c r="R166" s="2" t="e">
        <f>VLOOKUP(Q166,Notes!$A$33:$CF$42,MATCH('AMFI NAV'!O166&amp;P166,Notes!$2:$2,0),0)</f>
        <v>#N/A</v>
      </c>
      <c r="S166" s="2">
        <f t="shared" si="6"/>
        <v>10.135300000000001</v>
      </c>
      <c r="T166" s="2" t="e">
        <f t="shared" si="8"/>
        <v>#N/A</v>
      </c>
      <c r="U166" s="2">
        <v>124175</v>
      </c>
      <c r="V166" s="2" t="s">
        <v>268</v>
      </c>
      <c r="W166" s="2" t="s">
        <v>1499</v>
      </c>
      <c r="Y166">
        <v>18.688500000000001</v>
      </c>
    </row>
    <row r="167" spans="1:25" hidden="1" x14ac:dyDescent="0.25">
      <c r="A167" s="2" t="str">
        <f>VLOOKUP(B167,Master!E:J,6,0)</f>
        <v>YDR2DirectQD</v>
      </c>
      <c r="B167">
        <v>133924</v>
      </c>
      <c r="C167" t="s">
        <v>1790</v>
      </c>
      <c r="D167" s="4">
        <v>44469</v>
      </c>
      <c r="E167">
        <v>10.559900000000001</v>
      </c>
      <c r="F167">
        <v>10.559900000000001</v>
      </c>
      <c r="G167"/>
      <c r="H167" t="str">
        <f>+VLOOKUP(B167,Master!E:I,2,0)</f>
        <v>YDR2</v>
      </c>
      <c r="I167" t="str">
        <f>+VLOOKUP(B167,Master!E:I,5,0)</f>
        <v>Direct</v>
      </c>
      <c r="J167" t="str">
        <f>+VLOOKUP(B167,Master!E:I,4,0)</f>
        <v>QD</v>
      </c>
      <c r="K167" t="e">
        <f>+VLOOKUP(J167,Notes!$A$33:$CL$42,MATCH(H167&amp;I167,Notes!$2:$2,0),0)</f>
        <v>#N/A</v>
      </c>
      <c r="L167" s="4" t="e">
        <f t="shared" si="7"/>
        <v>#N/A</v>
      </c>
      <c r="N167" s="2" t="s">
        <v>1105</v>
      </c>
      <c r="O167" s="2" t="str">
        <f>VLOOKUP(B167,Master!$E:$I,2,0)</f>
        <v>YDR2</v>
      </c>
      <c r="P167" s="2" t="str">
        <f>VLOOKUP($B167,Master!$E:$I,5,0)</f>
        <v>Direct</v>
      </c>
      <c r="Q167" s="2" t="str">
        <f>VLOOKUP($B167,Master!$E:$I,4,0)</f>
        <v>QD</v>
      </c>
      <c r="R167" s="2" t="e">
        <f>VLOOKUP(Q167,Notes!$A$33:$CF$42,MATCH('AMFI NAV'!O167&amp;P167,Notes!$2:$2,0),0)</f>
        <v>#N/A</v>
      </c>
      <c r="S167" s="2">
        <f t="shared" si="6"/>
        <v>10.513400000000001</v>
      </c>
      <c r="T167" s="2" t="e">
        <f t="shared" si="8"/>
        <v>#N/A</v>
      </c>
      <c r="U167" s="2">
        <v>124176</v>
      </c>
      <c r="V167" s="2" t="s">
        <v>740</v>
      </c>
      <c r="W167" s="2" t="s">
        <v>1500</v>
      </c>
      <c r="X167" t="s">
        <v>1501</v>
      </c>
      <c r="Y167">
        <v>10.1693</v>
      </c>
    </row>
    <row r="168" spans="1:25" hidden="1" x14ac:dyDescent="0.25">
      <c r="A168" s="2" t="str">
        <f>VLOOKUP(B168,Master!E:J,6,0)</f>
        <v>YDR2DirectG</v>
      </c>
      <c r="B168">
        <v>133925</v>
      </c>
      <c r="C168" t="s">
        <v>518</v>
      </c>
      <c r="D168" s="4">
        <v>44469</v>
      </c>
      <c r="E168">
        <v>16.152200000000001</v>
      </c>
      <c r="F168">
        <v>16.152200000000001</v>
      </c>
      <c r="G168"/>
      <c r="H168" t="str">
        <f>+VLOOKUP(B168,Master!E:I,2,0)</f>
        <v>YDR2</v>
      </c>
      <c r="I168" t="str">
        <f>+VLOOKUP(B168,Master!E:I,5,0)</f>
        <v>Direct</v>
      </c>
      <c r="J168" t="str">
        <f>+VLOOKUP(B168,Master!E:I,4,0)</f>
        <v>G</v>
      </c>
      <c r="K168" t="e">
        <f>+VLOOKUP(J168,Notes!$A$33:$CL$42,MATCH(H168&amp;I168,Notes!$2:$2,0),0)</f>
        <v>#N/A</v>
      </c>
      <c r="L168" s="4" t="e">
        <f t="shared" si="7"/>
        <v>#N/A</v>
      </c>
      <c r="N168" s="2" t="s">
        <v>1106</v>
      </c>
      <c r="O168" s="2" t="str">
        <f>VLOOKUP(B168,Master!$E:$I,2,0)</f>
        <v>YDR2</v>
      </c>
      <c r="P168" s="2" t="str">
        <f>VLOOKUP($B168,Master!$E:$I,5,0)</f>
        <v>Direct</v>
      </c>
      <c r="Q168" s="2" t="str">
        <f>VLOOKUP($B168,Master!$E:$I,4,0)</f>
        <v>G</v>
      </c>
      <c r="R168" s="2" t="e">
        <f>VLOOKUP(Q168,Notes!$A$33:$CF$42,MATCH('AMFI NAV'!O168&amp;P168,Notes!$2:$2,0),0)</f>
        <v>#N/A</v>
      </c>
      <c r="S168" s="2">
        <f t="shared" si="6"/>
        <v>15.484500000000001</v>
      </c>
      <c r="T168" s="2" t="e">
        <f t="shared" si="8"/>
        <v>#N/A</v>
      </c>
      <c r="U168" s="2">
        <v>124177</v>
      </c>
      <c r="V168" s="2" t="s">
        <v>741</v>
      </c>
      <c r="W168" s="2" t="s">
        <v>1502</v>
      </c>
      <c r="X168" t="s">
        <v>1503</v>
      </c>
      <c r="Y168">
        <v>10.179</v>
      </c>
    </row>
    <row r="169" spans="1:25" hidden="1" x14ac:dyDescent="0.25">
      <c r="A169" s="2" t="str">
        <f>VLOOKUP(B169,Master!E:J,6,0)</f>
        <v>YDR2RegularG</v>
      </c>
      <c r="B169">
        <v>133926</v>
      </c>
      <c r="C169" t="s">
        <v>523</v>
      </c>
      <c r="D169" s="4">
        <v>44469</v>
      </c>
      <c r="E169">
        <v>15.824</v>
      </c>
      <c r="F169">
        <v>15.824</v>
      </c>
      <c r="G169"/>
      <c r="H169" t="str">
        <f>+VLOOKUP(B169,Master!E:I,2,0)</f>
        <v>YDR2</v>
      </c>
      <c r="I169" t="str">
        <f>+VLOOKUP(B169,Master!E:I,5,0)</f>
        <v>Regular</v>
      </c>
      <c r="J169" t="str">
        <f>+VLOOKUP(B169,Master!E:I,4,0)</f>
        <v>G</v>
      </c>
      <c r="K169" t="e">
        <f>+VLOOKUP(J169,Notes!$A$33:$CL$42,MATCH(H169&amp;I169,Notes!$2:$2,0),0)</f>
        <v>#N/A</v>
      </c>
      <c r="L169" s="4" t="e">
        <f t="shared" si="7"/>
        <v>#N/A</v>
      </c>
      <c r="N169" s="2" t="s">
        <v>630</v>
      </c>
      <c r="O169" s="2" t="str">
        <f>VLOOKUP(B169,Master!$E:$I,2,0)</f>
        <v>YDR2</v>
      </c>
      <c r="P169" s="2" t="str">
        <f>VLOOKUP($B169,Master!$E:$I,5,0)</f>
        <v>Regular</v>
      </c>
      <c r="Q169" s="2" t="str">
        <f>VLOOKUP($B169,Master!$E:$I,4,0)</f>
        <v>G</v>
      </c>
      <c r="R169" s="2" t="e">
        <f>VLOOKUP(Q169,Notes!$A$33:$CF$42,MATCH('AMFI NAV'!O169&amp;P169,Notes!$2:$2,0),0)</f>
        <v>#N/A</v>
      </c>
      <c r="S169" s="2">
        <f t="shared" si="6"/>
        <v>15.2119</v>
      </c>
      <c r="T169" s="2" t="e">
        <f t="shared" si="8"/>
        <v>#N/A</v>
      </c>
      <c r="U169" s="2">
        <v>124183</v>
      </c>
      <c r="V169" s="2" t="s">
        <v>742</v>
      </c>
      <c r="W169" s="2" t="s">
        <v>1504</v>
      </c>
      <c r="X169" t="s">
        <v>1505</v>
      </c>
      <c r="Y169">
        <v>10.1568</v>
      </c>
    </row>
    <row r="170" spans="1:25" hidden="1" x14ac:dyDescent="0.25">
      <c r="A170" s="2" t="str">
        <f>VLOOKUP(B170,Master!E:J,6,0)</f>
        <v>YDR2RegularWD</v>
      </c>
      <c r="B170">
        <v>133927</v>
      </c>
      <c r="C170" t="s">
        <v>1795</v>
      </c>
      <c r="D170" s="4">
        <v>44469</v>
      </c>
      <c r="E170">
        <v>10.126099999999999</v>
      </c>
      <c r="F170">
        <v>10.126099999999999</v>
      </c>
      <c r="G170"/>
      <c r="H170" t="str">
        <f>+VLOOKUP(B170,Master!E:I,2,0)</f>
        <v>YDR2</v>
      </c>
      <c r="I170" t="str">
        <f>+VLOOKUP(B170,Master!E:I,5,0)</f>
        <v>Regular</v>
      </c>
      <c r="J170" t="str">
        <f>+VLOOKUP(B170,Master!E:I,4,0)</f>
        <v>WD</v>
      </c>
      <c r="K170" t="e">
        <f>+VLOOKUP(J170,Notes!$A$33:$CL$42,MATCH(H170&amp;I170,Notes!$2:$2,0),0)</f>
        <v>#N/A</v>
      </c>
      <c r="L170" s="4" t="e">
        <f t="shared" si="7"/>
        <v>#N/A</v>
      </c>
      <c r="N170" s="2" t="s">
        <v>1107</v>
      </c>
      <c r="O170" s="2" t="str">
        <f>VLOOKUP(B170,Master!$E:$I,2,0)</f>
        <v>YDR2</v>
      </c>
      <c r="P170" s="2" t="str">
        <f>VLOOKUP($B170,Master!$E:$I,5,0)</f>
        <v>Regular</v>
      </c>
      <c r="Q170" s="2" t="str">
        <f>VLOOKUP($B170,Master!$E:$I,4,0)</f>
        <v>WD</v>
      </c>
      <c r="R170" s="2" t="e">
        <f>VLOOKUP(Q170,Notes!$A$33:$CF$42,MATCH('AMFI NAV'!O170&amp;P170,Notes!$2:$2,0),0)</f>
        <v>#N/A</v>
      </c>
      <c r="S170" s="2">
        <f t="shared" si="6"/>
        <v>10.1349</v>
      </c>
      <c r="T170" s="2" t="e">
        <f t="shared" si="8"/>
        <v>#N/A</v>
      </c>
      <c r="U170" s="2">
        <v>124173</v>
      </c>
      <c r="V170" s="2" t="s">
        <v>743</v>
      </c>
      <c r="W170" s="2"/>
      <c r="X170" t="s">
        <v>1506</v>
      </c>
      <c r="Y170">
        <v>10.151</v>
      </c>
    </row>
    <row r="171" spans="1:25" hidden="1" x14ac:dyDescent="0.25">
      <c r="A171" s="2" t="str">
        <f>VLOOKUP(B171,Master!E:J,6,0)</f>
        <v>YDR2DirectMD</v>
      </c>
      <c r="B171">
        <v>133928</v>
      </c>
      <c r="C171" t="s">
        <v>1789</v>
      </c>
      <c r="D171" s="4">
        <v>44469</v>
      </c>
      <c r="E171">
        <v>11.5581</v>
      </c>
      <c r="F171">
        <v>11.5581</v>
      </c>
      <c r="G171"/>
      <c r="H171" t="str">
        <f>+VLOOKUP(B171,Master!E:I,2,0)</f>
        <v>YDR2</v>
      </c>
      <c r="I171" t="str">
        <f>+VLOOKUP(B171,Master!E:I,5,0)</f>
        <v>Direct</v>
      </c>
      <c r="J171" t="str">
        <f>+VLOOKUP(B171,Master!E:I,4,0)</f>
        <v>MD</v>
      </c>
      <c r="K171" t="e">
        <f>+VLOOKUP(J171,Notes!$A$33:$CL$42,MATCH(H171&amp;I171,Notes!$2:$2,0),0)</f>
        <v>#N/A</v>
      </c>
      <c r="L171" s="4" t="e">
        <f t="shared" si="7"/>
        <v>#N/A</v>
      </c>
      <c r="N171" s="2" t="s">
        <v>676</v>
      </c>
      <c r="O171" s="2" t="str">
        <f>VLOOKUP(B171,Master!$E:$I,2,0)</f>
        <v>YDR2</v>
      </c>
      <c r="P171" s="2" t="str">
        <f>VLOOKUP($B171,Master!$E:$I,5,0)</f>
        <v>Direct</v>
      </c>
      <c r="Q171" s="2" t="str">
        <f>VLOOKUP($B171,Master!$E:$I,4,0)</f>
        <v>MD</v>
      </c>
      <c r="R171" s="2" t="e">
        <f>VLOOKUP(Q171,Notes!$A$33:$CF$42,MATCH('AMFI NAV'!O171&amp;P171,Notes!$2:$2,0),0)</f>
        <v>#N/A</v>
      </c>
      <c r="S171" s="2">
        <f t="shared" si="6"/>
        <v>11.5349</v>
      </c>
      <c r="T171" s="2" t="e">
        <f t="shared" si="8"/>
        <v>#N/A</v>
      </c>
      <c r="U171" s="2">
        <v>124174</v>
      </c>
      <c r="V171" s="2" t="s">
        <v>744</v>
      </c>
      <c r="W171" s="2" t="s">
        <v>1507</v>
      </c>
      <c r="X171" t="s">
        <v>1508</v>
      </c>
      <c r="Y171">
        <v>11.081899999999999</v>
      </c>
    </row>
    <row r="172" spans="1:25" hidden="1" x14ac:dyDescent="0.25">
      <c r="A172" s="2" t="str">
        <f>VLOOKUP(B172,Master!E:J,6,0)</f>
        <v>YDR8RegularG</v>
      </c>
      <c r="B172">
        <v>136563</v>
      </c>
      <c r="C172" t="s">
        <v>845</v>
      </c>
      <c r="D172" s="4">
        <v>44469</v>
      </c>
      <c r="E172">
        <v>16.192</v>
      </c>
      <c r="F172">
        <v>16.192</v>
      </c>
      <c r="G172"/>
      <c r="H172" t="str">
        <f>+VLOOKUP(B172,Master!E:I,2,0)</f>
        <v>YDR8</v>
      </c>
      <c r="I172" t="str">
        <f>+VLOOKUP(B172,Master!E:I,5,0)</f>
        <v>Regular</v>
      </c>
      <c r="J172" t="str">
        <f>+VLOOKUP(B172,Master!E:I,4,0)</f>
        <v>G</v>
      </c>
      <c r="K172" t="e">
        <f>+VLOOKUP(J172,Notes!$A$33:$CL$42,MATCH(H172&amp;I172,Notes!$2:$2,0),0)</f>
        <v>#N/A</v>
      </c>
      <c r="L172" s="4" t="e">
        <f t="shared" si="7"/>
        <v>#N/A</v>
      </c>
      <c r="N172" s="2" t="s">
        <v>1108</v>
      </c>
      <c r="O172" s="2" t="str">
        <f>VLOOKUP(B172,Master!$E:$I,2,0)</f>
        <v>YDR8</v>
      </c>
      <c r="P172" s="2" t="str">
        <f>VLOOKUP($B172,Master!$E:$I,5,0)</f>
        <v>Regular</v>
      </c>
      <c r="Q172" s="2" t="str">
        <f>VLOOKUP($B172,Master!$E:$I,4,0)</f>
        <v>G</v>
      </c>
      <c r="R172" s="2" t="e">
        <f>VLOOKUP(Q172,Notes!$A$33:$CF$42,MATCH('AMFI NAV'!O172&amp;P172,Notes!$2:$2,0),0)</f>
        <v>#N/A</v>
      </c>
      <c r="S172" s="2">
        <f t="shared" si="6"/>
        <v>13.061999999999999</v>
      </c>
      <c r="T172" s="2" t="e">
        <f t="shared" si="8"/>
        <v>#N/A</v>
      </c>
      <c r="U172" s="2">
        <v>124172</v>
      </c>
      <c r="V172" s="2" t="s">
        <v>274</v>
      </c>
      <c r="W172" s="2" t="s">
        <v>1509</v>
      </c>
      <c r="Y172">
        <v>18.2728</v>
      </c>
    </row>
    <row r="173" spans="1:25" hidden="1" x14ac:dyDescent="0.25">
      <c r="A173" s="2" t="str">
        <f>VLOOKUP(B173,Master!E:J,6,0)</f>
        <v>YDR8RegularD</v>
      </c>
      <c r="B173">
        <v>136564</v>
      </c>
      <c r="C173" t="s">
        <v>1867</v>
      </c>
      <c r="D173" s="4">
        <v>44469</v>
      </c>
      <c r="E173">
        <v>13.659000000000001</v>
      </c>
      <c r="F173">
        <v>13.659000000000001</v>
      </c>
      <c r="G173"/>
      <c r="H173" t="str">
        <f>+VLOOKUP(B173,Master!E:I,2,0)</f>
        <v>YDR8</v>
      </c>
      <c r="I173" t="str">
        <f>+VLOOKUP(B173,Master!E:I,5,0)</f>
        <v>Regular</v>
      </c>
      <c r="J173" t="str">
        <f>+VLOOKUP(B173,Master!E:I,4,0)</f>
        <v>D</v>
      </c>
      <c r="K173" t="e">
        <f>+VLOOKUP(J173,Notes!$A$33:$CL$42,MATCH(H173&amp;I173,Notes!$2:$2,0),0)</f>
        <v>#N/A</v>
      </c>
      <c r="L173" s="4" t="e">
        <f t="shared" si="7"/>
        <v>#N/A</v>
      </c>
      <c r="N173" s="2" t="s">
        <v>677</v>
      </c>
      <c r="O173" s="2" t="str">
        <f>VLOOKUP(B173,Master!$E:$I,2,0)</f>
        <v>YDR8</v>
      </c>
      <c r="P173" s="2" t="str">
        <f>VLOOKUP($B173,Master!$E:$I,5,0)</f>
        <v>Regular</v>
      </c>
      <c r="Q173" s="2" t="str">
        <f>VLOOKUP($B173,Master!$E:$I,4,0)</f>
        <v>D</v>
      </c>
      <c r="R173" s="2" t="e">
        <f>VLOOKUP(Q173,Notes!$A$33:$CF$42,MATCH('AMFI NAV'!O173&amp;P173,Notes!$2:$2,0),0)</f>
        <v>#N/A</v>
      </c>
      <c r="S173" s="2">
        <f t="shared" si="6"/>
        <v>11.019</v>
      </c>
      <c r="T173" s="2" t="e">
        <f t="shared" si="8"/>
        <v>#N/A</v>
      </c>
      <c r="U173" s="2">
        <v>124180</v>
      </c>
      <c r="V173" s="2" t="s">
        <v>745</v>
      </c>
      <c r="W173" s="2" t="s">
        <v>1510</v>
      </c>
      <c r="X173" t="s">
        <v>1511</v>
      </c>
      <c r="Y173">
        <v>10.1691</v>
      </c>
    </row>
    <row r="174" spans="1:25" hidden="1" x14ac:dyDescent="0.25">
      <c r="A174" s="2" t="str">
        <f>VLOOKUP(B174,Master!E:J,6,0)</f>
        <v>YDR8RegularMD</v>
      </c>
      <c r="B174">
        <v>136565</v>
      </c>
      <c r="C174" t="s">
        <v>1868</v>
      </c>
      <c r="D174" s="4">
        <v>44469</v>
      </c>
      <c r="E174">
        <v>13.089</v>
      </c>
      <c r="F174">
        <v>13.089</v>
      </c>
      <c r="G174"/>
      <c r="H174" t="str">
        <f>+VLOOKUP(B174,Master!E:I,2,0)</f>
        <v>YDR8</v>
      </c>
      <c r="I174" t="str">
        <f>+VLOOKUP(B174,Master!E:I,5,0)</f>
        <v>Regular</v>
      </c>
      <c r="J174" t="str">
        <f>+VLOOKUP(B174,Master!E:I,4,0)</f>
        <v>MD</v>
      </c>
      <c r="K174" t="e">
        <f>+VLOOKUP(J174,Notes!$A$33:$CL$42,MATCH(H174&amp;I174,Notes!$2:$2,0),0)</f>
        <v>#N/A</v>
      </c>
      <c r="L174" s="4" t="e">
        <f t="shared" si="7"/>
        <v>#N/A</v>
      </c>
      <c r="N174" s="2" t="s">
        <v>1109</v>
      </c>
      <c r="O174" s="2" t="str">
        <f>VLOOKUP(B174,Master!$E:$I,2,0)</f>
        <v>YDR8</v>
      </c>
      <c r="P174" s="2" t="str">
        <f>VLOOKUP($B174,Master!$E:$I,5,0)</f>
        <v>Regular</v>
      </c>
      <c r="Q174" s="2" t="str">
        <f>VLOOKUP($B174,Master!$E:$I,4,0)</f>
        <v>MD</v>
      </c>
      <c r="R174" s="2" t="e">
        <f>VLOOKUP(Q174,Notes!$A$33:$CF$42,MATCH('AMFI NAV'!O174&amp;P174,Notes!$2:$2,0),0)</f>
        <v>#N/A</v>
      </c>
      <c r="S174" s="2">
        <f t="shared" si="6"/>
        <v>10.773</v>
      </c>
      <c r="T174" s="2" t="e">
        <f t="shared" si="8"/>
        <v>#N/A</v>
      </c>
      <c r="U174" s="2">
        <v>124181</v>
      </c>
      <c r="V174" s="2" t="s">
        <v>746</v>
      </c>
      <c r="W174" s="2" t="s">
        <v>1512</v>
      </c>
      <c r="X174" t="s">
        <v>1513</v>
      </c>
      <c r="Y174">
        <v>10.1785</v>
      </c>
    </row>
    <row r="175" spans="1:25" hidden="1" x14ac:dyDescent="0.25">
      <c r="A175" s="2" t="str">
        <f>VLOOKUP(B175,Master!E:J,6,0)</f>
        <v>YDR8RegularQD</v>
      </c>
      <c r="B175">
        <v>136566</v>
      </c>
      <c r="C175" t="s">
        <v>1869</v>
      </c>
      <c r="D175" s="4">
        <v>44469</v>
      </c>
      <c r="E175">
        <v>13.032999999999999</v>
      </c>
      <c r="F175">
        <v>13.032999999999999</v>
      </c>
      <c r="G175"/>
      <c r="H175" t="str">
        <f>+VLOOKUP(B175,Master!E:I,2,0)</f>
        <v>YDR8</v>
      </c>
      <c r="I175" t="str">
        <f>+VLOOKUP(B175,Master!E:I,5,0)</f>
        <v>Regular</v>
      </c>
      <c r="J175" t="str">
        <f>+VLOOKUP(B175,Master!E:I,4,0)</f>
        <v>QD</v>
      </c>
      <c r="K175" t="e">
        <f>+VLOOKUP(J175,Notes!$A$33:$CL$42,MATCH(H175&amp;I175,Notes!$2:$2,0),0)</f>
        <v>#N/A</v>
      </c>
      <c r="L175" s="4" t="e">
        <f t="shared" si="7"/>
        <v>#N/A</v>
      </c>
      <c r="N175" s="2" t="s">
        <v>1110</v>
      </c>
      <c r="O175" s="2" t="str">
        <f>VLOOKUP(B175,Master!$E:$I,2,0)</f>
        <v>YDR8</v>
      </c>
      <c r="P175" s="2" t="str">
        <f>VLOOKUP($B175,Master!$E:$I,5,0)</f>
        <v>Regular</v>
      </c>
      <c r="Q175" s="2" t="str">
        <f>VLOOKUP($B175,Master!$E:$I,4,0)</f>
        <v>QD</v>
      </c>
      <c r="R175" s="2" t="e">
        <f>VLOOKUP(Q175,Notes!$A$33:$CF$42,MATCH('AMFI NAV'!O175&amp;P175,Notes!$2:$2,0),0)</f>
        <v>#N/A</v>
      </c>
      <c r="S175" s="2">
        <f t="shared" si="6"/>
        <v>10.835000000000001</v>
      </c>
      <c r="T175" s="2" t="e">
        <f t="shared" si="8"/>
        <v>#N/A</v>
      </c>
      <c r="U175" s="2">
        <v>124179</v>
      </c>
      <c r="V175" s="2" t="s">
        <v>747</v>
      </c>
      <c r="W175" s="2" t="s">
        <v>1514</v>
      </c>
      <c r="X175" t="s">
        <v>1515</v>
      </c>
      <c r="Y175">
        <v>10.155099999999999</v>
      </c>
    </row>
    <row r="176" spans="1:25" hidden="1" x14ac:dyDescent="0.25">
      <c r="A176" s="2" t="str">
        <f>VLOOKUP(B176,Master!E:J,6,0)</f>
        <v>YDR8DirectG</v>
      </c>
      <c r="B176">
        <v>136567</v>
      </c>
      <c r="C176" t="s">
        <v>841</v>
      </c>
      <c r="D176" s="4">
        <v>44469</v>
      </c>
      <c r="E176">
        <v>17.553000000000001</v>
      </c>
      <c r="F176">
        <v>17.553000000000001</v>
      </c>
      <c r="G176"/>
      <c r="H176" t="str">
        <f>+VLOOKUP(B176,Master!E:I,2,0)</f>
        <v>YDR8</v>
      </c>
      <c r="I176" t="str">
        <f>+VLOOKUP(B176,Master!E:I,5,0)</f>
        <v>Direct</v>
      </c>
      <c r="J176" t="str">
        <f>+VLOOKUP(B176,Master!E:I,4,0)</f>
        <v>G</v>
      </c>
      <c r="K176" t="e">
        <f>+VLOOKUP(J176,Notes!$A$33:$CL$42,MATCH(H176&amp;I176,Notes!$2:$2,0),0)</f>
        <v>#N/A</v>
      </c>
      <c r="L176" s="4" t="e">
        <f t="shared" si="7"/>
        <v>#N/A</v>
      </c>
      <c r="N176" s="2" t="s">
        <v>1111</v>
      </c>
      <c r="O176" s="2" t="str">
        <f>VLOOKUP(B176,Master!$E:$I,2,0)</f>
        <v>YDR8</v>
      </c>
      <c r="P176" s="2" t="str">
        <f>VLOOKUP($B176,Master!$E:$I,5,0)</f>
        <v>Direct</v>
      </c>
      <c r="Q176" s="2" t="str">
        <f>VLOOKUP($B176,Master!$E:$I,4,0)</f>
        <v>G</v>
      </c>
      <c r="R176" s="2" t="e">
        <f>VLOOKUP(Q176,Notes!$A$33:$CF$42,MATCH('AMFI NAV'!O176&amp;P176,Notes!$2:$2,0),0)</f>
        <v>#N/A</v>
      </c>
      <c r="S176" s="2">
        <f t="shared" si="6"/>
        <v>13.939</v>
      </c>
      <c r="T176" s="2" t="e">
        <f t="shared" si="8"/>
        <v>#N/A</v>
      </c>
      <c r="U176" s="2">
        <v>119101</v>
      </c>
      <c r="V176" s="2" t="s">
        <v>496</v>
      </c>
      <c r="W176" s="2" t="s">
        <v>1516</v>
      </c>
      <c r="X176" t="s">
        <v>1517</v>
      </c>
      <c r="Y176">
        <v>12.2774</v>
      </c>
    </row>
    <row r="177" spans="1:37" hidden="1" x14ac:dyDescent="0.25">
      <c r="A177" s="2" t="str">
        <f>VLOOKUP(B177,Master!E:J,6,0)</f>
        <v>YDR8DirectD</v>
      </c>
      <c r="B177">
        <v>136568</v>
      </c>
      <c r="C177" t="s">
        <v>1864</v>
      </c>
      <c r="D177" s="4">
        <v>44469</v>
      </c>
      <c r="E177">
        <v>14.413</v>
      </c>
      <c r="F177">
        <v>14.413</v>
      </c>
      <c r="G177"/>
      <c r="H177" t="str">
        <f>+VLOOKUP(B177,Master!E:I,2,0)</f>
        <v>YDR8</v>
      </c>
      <c r="I177" t="str">
        <f>+VLOOKUP(B177,Master!E:I,5,0)</f>
        <v>Direct</v>
      </c>
      <c r="J177" t="str">
        <f>+VLOOKUP(B177,Master!E:I,4,0)</f>
        <v>D</v>
      </c>
      <c r="K177" t="e">
        <f>+VLOOKUP(J177,Notes!$A$33:$CL$42,MATCH(H177&amp;I177,Notes!$2:$2,0),0)</f>
        <v>#N/A</v>
      </c>
      <c r="L177" s="4" t="e">
        <f t="shared" si="7"/>
        <v>#N/A</v>
      </c>
      <c r="N177" s="2" t="s">
        <v>1112</v>
      </c>
      <c r="O177" s="2" t="str">
        <f>VLOOKUP(B177,Master!$E:$I,2,0)</f>
        <v>YDR8</v>
      </c>
      <c r="P177" s="2" t="str">
        <f>VLOOKUP($B177,Master!$E:$I,5,0)</f>
        <v>Direct</v>
      </c>
      <c r="Q177" s="2" t="str">
        <f>VLOOKUP($B177,Master!$E:$I,4,0)</f>
        <v>D</v>
      </c>
      <c r="R177" s="2" t="e">
        <f>VLOOKUP(Q177,Notes!$A$33:$CF$42,MATCH('AMFI NAV'!O177&amp;P177,Notes!$2:$2,0),0)</f>
        <v>#N/A</v>
      </c>
      <c r="S177" s="2">
        <f t="shared" si="6"/>
        <v>11.881</v>
      </c>
      <c r="T177" s="2" t="e">
        <f t="shared" si="8"/>
        <v>#N/A</v>
      </c>
      <c r="U177" s="2">
        <v>119099</v>
      </c>
      <c r="V177" s="2" t="s">
        <v>497</v>
      </c>
      <c r="W177" s="2" t="s">
        <v>1518</v>
      </c>
      <c r="Y177">
        <v>74.696600000000004</v>
      </c>
    </row>
    <row r="178" spans="1:37" hidden="1" x14ac:dyDescent="0.25">
      <c r="A178" s="2" t="str">
        <f>VLOOKUP(B178,Master!E:J,6,0)</f>
        <v>YDR8DirectMD</v>
      </c>
      <c r="B178">
        <v>136569</v>
      </c>
      <c r="C178" t="s">
        <v>1865</v>
      </c>
      <c r="D178" s="4">
        <v>44469</v>
      </c>
      <c r="E178">
        <v>15.24</v>
      </c>
      <c r="F178">
        <v>15.24</v>
      </c>
      <c r="G178"/>
      <c r="H178" t="str">
        <f>+VLOOKUP(B178,Master!E:I,2,0)</f>
        <v>YDR8</v>
      </c>
      <c r="I178" t="str">
        <f>+VLOOKUP(B178,Master!E:I,5,0)</f>
        <v>Direct</v>
      </c>
      <c r="J178" t="str">
        <f>+VLOOKUP(B178,Master!E:I,4,0)</f>
        <v>MD</v>
      </c>
      <c r="K178" t="e">
        <f>+VLOOKUP(J178,Notes!$A$33:$CL$42,MATCH(H178&amp;I178,Notes!$2:$2,0),0)</f>
        <v>#N/A</v>
      </c>
      <c r="L178" s="4" t="e">
        <f t="shared" si="7"/>
        <v>#N/A</v>
      </c>
      <c r="N178" s="2" t="s">
        <v>1113</v>
      </c>
      <c r="O178" s="2" t="str">
        <f>VLOOKUP(B178,Master!$E:$I,2,0)</f>
        <v>YDR8</v>
      </c>
      <c r="P178" s="2" t="str">
        <f>VLOOKUP($B178,Master!$E:$I,5,0)</f>
        <v>Direct</v>
      </c>
      <c r="Q178" s="2" t="str">
        <f>VLOOKUP($B178,Master!$E:$I,4,0)</f>
        <v>MD</v>
      </c>
      <c r="R178" s="2" t="e">
        <f>VLOOKUP(Q178,Notes!$A$33:$CF$42,MATCH('AMFI NAV'!O178&amp;P178,Notes!$2:$2,0),0)</f>
        <v>#N/A</v>
      </c>
      <c r="S178" s="2">
        <f t="shared" si="6"/>
        <v>12.313000000000001</v>
      </c>
      <c r="T178" s="2" t="e">
        <f t="shared" si="8"/>
        <v>#N/A</v>
      </c>
      <c r="U178" s="2">
        <v>119100</v>
      </c>
      <c r="V178" s="2" t="s">
        <v>498</v>
      </c>
      <c r="W178" s="2" t="s">
        <v>1519</v>
      </c>
      <c r="X178" t="s">
        <v>1520</v>
      </c>
      <c r="Y178">
        <v>10.740399999999999</v>
      </c>
    </row>
    <row r="179" spans="1:37" hidden="1" x14ac:dyDescent="0.25">
      <c r="A179" s="2" t="str">
        <f>VLOOKUP(B179,Master!E:J,6,0)</f>
        <v>YDR8DirectQD</v>
      </c>
      <c r="B179">
        <v>136570</v>
      </c>
      <c r="C179" t="s">
        <v>1866</v>
      </c>
      <c r="D179" s="4">
        <v>44469</v>
      </c>
      <c r="E179">
        <v>15.122</v>
      </c>
      <c r="F179">
        <v>15.122</v>
      </c>
      <c r="G179"/>
      <c r="H179" t="str">
        <f>+VLOOKUP(B179,Master!E:I,2,0)</f>
        <v>YDR8</v>
      </c>
      <c r="I179" t="str">
        <f>+VLOOKUP(B179,Master!E:I,5,0)</f>
        <v>Direct</v>
      </c>
      <c r="J179" t="str">
        <f>+VLOOKUP(B179,Master!E:I,4,0)</f>
        <v>QD</v>
      </c>
      <c r="K179" t="e">
        <f>+VLOOKUP(J179,Notes!$A$33:$CL$42,MATCH(H179&amp;I179,Notes!$2:$2,0),0)</f>
        <v>#N/A</v>
      </c>
      <c r="L179" s="4" t="e">
        <f t="shared" si="7"/>
        <v>#N/A</v>
      </c>
      <c r="N179" s="2" t="s">
        <v>1114</v>
      </c>
      <c r="O179" s="2" t="str">
        <f>VLOOKUP(B179,Master!$E:$I,2,0)</f>
        <v>YDR8</v>
      </c>
      <c r="P179" s="2" t="str">
        <f>VLOOKUP($B179,Master!$E:$I,5,0)</f>
        <v>Direct</v>
      </c>
      <c r="Q179" s="2" t="str">
        <f>VLOOKUP($B179,Master!$E:$I,4,0)</f>
        <v>QD</v>
      </c>
      <c r="R179" s="2" t="e">
        <f>VLOOKUP(Q179,Notes!$A$33:$CF$42,MATCH('AMFI NAV'!O179&amp;P179,Notes!$2:$2,0),0)</f>
        <v>#N/A</v>
      </c>
      <c r="S179" s="2">
        <f t="shared" si="6"/>
        <v>12.489000000000001</v>
      </c>
      <c r="T179" s="2" t="e">
        <f t="shared" si="8"/>
        <v>#N/A</v>
      </c>
      <c r="U179" s="2">
        <v>100085</v>
      </c>
      <c r="V179" s="2" t="s">
        <v>765</v>
      </c>
      <c r="W179" s="2" t="s">
        <v>1521</v>
      </c>
      <c r="X179" t="s">
        <v>1522</v>
      </c>
      <c r="Y179">
        <v>12.1844</v>
      </c>
    </row>
    <row r="180" spans="1:37" hidden="1" x14ac:dyDescent="0.25">
      <c r="A180" s="2" t="str">
        <f>VLOOKUP(B180,Master!E:J,6,0)</f>
        <v>YD16UnclaimedUR</v>
      </c>
      <c r="B180">
        <v>139303</v>
      </c>
      <c r="C180" t="s">
        <v>566</v>
      </c>
      <c r="D180" s="4">
        <v>44469</v>
      </c>
      <c r="E180">
        <v>14.0585</v>
      </c>
      <c r="F180">
        <v>14.0585</v>
      </c>
      <c r="G180"/>
      <c r="H180" t="str">
        <f>+VLOOKUP(B180,Master!E:I,2,0)</f>
        <v>YD16</v>
      </c>
      <c r="I180" t="str">
        <f>+VLOOKUP(B180,Master!E:I,5,0)</f>
        <v>Unclaimed</v>
      </c>
      <c r="J180" t="str">
        <f>+VLOOKUP(B180,Master!E:I,4,0)</f>
        <v>UR</v>
      </c>
      <c r="K180" t="e">
        <f>+VLOOKUP(J180,Notes!$A$33:$CL$42,MATCH(H180&amp;I180,Notes!$2:$2,0),0)</f>
        <v>#N/A</v>
      </c>
      <c r="L180" s="4" t="e">
        <f t="shared" si="7"/>
        <v>#N/A</v>
      </c>
      <c r="N180" s="2" t="s">
        <v>1115</v>
      </c>
      <c r="O180" s="2" t="str">
        <f>VLOOKUP(B180,Master!$E:$I,2,0)</f>
        <v>YD16</v>
      </c>
      <c r="P180" s="2" t="str">
        <f>VLOOKUP($B180,Master!$E:$I,5,0)</f>
        <v>Unclaimed</v>
      </c>
      <c r="Q180" s="2" t="str">
        <f>VLOOKUP($B180,Master!$E:$I,4,0)</f>
        <v>UR</v>
      </c>
      <c r="R180" s="2" t="e">
        <f>VLOOKUP(Q180,Notes!$A$33:$CF$42,MATCH('AMFI NAV'!O180&amp;P180,Notes!$2:$2,0),0)</f>
        <v>#N/A</v>
      </c>
      <c r="S180" s="2">
        <f t="shared" si="6"/>
        <v>13.527200000000001</v>
      </c>
      <c r="T180" s="2" t="e">
        <f t="shared" si="8"/>
        <v>#N/A</v>
      </c>
      <c r="U180" s="2">
        <v>100084</v>
      </c>
      <c r="V180" s="2" t="s">
        <v>766</v>
      </c>
      <c r="W180" s="2" t="s">
        <v>1523</v>
      </c>
      <c r="Y180">
        <v>71.985299999999995</v>
      </c>
    </row>
    <row r="181" spans="1:37" hidden="1" x14ac:dyDescent="0.25">
      <c r="A181" s="2" t="str">
        <f>VLOOKUP(B181,Master!E:J,6,0)</f>
        <v>YD16UnclaimedUR3</v>
      </c>
      <c r="B181">
        <v>139304</v>
      </c>
      <c r="C181" t="s">
        <v>565</v>
      </c>
      <c r="D181" s="4">
        <v>44469</v>
      </c>
      <c r="E181">
        <v>10</v>
      </c>
      <c r="F181">
        <v>10</v>
      </c>
      <c r="G181"/>
      <c r="H181" t="str">
        <f>+VLOOKUP(B181,Master!E:I,2,0)</f>
        <v>YD16</v>
      </c>
      <c r="I181" t="str">
        <f>+VLOOKUP(B181,Master!E:I,5,0)</f>
        <v>Unclaimed</v>
      </c>
      <c r="J181" t="str">
        <f>+VLOOKUP(B181,Master!E:I,4,0)</f>
        <v>UR3</v>
      </c>
      <c r="K181" t="e">
        <f>+VLOOKUP(J181,Notes!$A$33:$CL$42,MATCH(H181&amp;I181,Notes!$2:$2,0),0)</f>
        <v>#N/A</v>
      </c>
      <c r="L181" s="4" t="e">
        <f t="shared" si="7"/>
        <v>#N/A</v>
      </c>
      <c r="N181" s="2" t="s">
        <v>1116</v>
      </c>
      <c r="O181" s="2" t="str">
        <f>VLOOKUP(B181,Master!$E:$I,2,0)</f>
        <v>YD16</v>
      </c>
      <c r="P181" s="2" t="str">
        <f>VLOOKUP($B181,Master!$E:$I,5,0)</f>
        <v>Unclaimed</v>
      </c>
      <c r="Q181" s="2" t="str">
        <f>VLOOKUP($B181,Master!$E:$I,4,0)</f>
        <v>UR3</v>
      </c>
      <c r="R181" s="2" t="e">
        <f>VLOOKUP(Q181,Notes!$A$33:$CF$42,MATCH('AMFI NAV'!O181&amp;P181,Notes!$2:$2,0),0)</f>
        <v>#N/A</v>
      </c>
      <c r="S181" s="2">
        <f t="shared" si="6"/>
        <v>10</v>
      </c>
      <c r="T181" s="2" t="e">
        <f t="shared" si="8"/>
        <v>#N/A</v>
      </c>
      <c r="U181" s="2">
        <v>100086</v>
      </c>
      <c r="V181" s="2" t="s">
        <v>767</v>
      </c>
      <c r="W181" s="2" t="s">
        <v>1524</v>
      </c>
      <c r="X181" t="s">
        <v>1525</v>
      </c>
      <c r="Y181">
        <v>10.6892</v>
      </c>
    </row>
    <row r="182" spans="1:37" hidden="1" x14ac:dyDescent="0.25">
      <c r="A182" s="2" t="str">
        <f>VLOOKUP(B182,Master!E:J,6,0)</f>
        <v>YD16UnclaimedUD</v>
      </c>
      <c r="B182">
        <v>139305</v>
      </c>
      <c r="C182" t="s">
        <v>2694</v>
      </c>
      <c r="D182" s="4">
        <v>44469</v>
      </c>
      <c r="E182">
        <v>14.0586</v>
      </c>
      <c r="F182">
        <v>14.0586</v>
      </c>
      <c r="G182"/>
      <c r="H182" t="str">
        <f>+VLOOKUP(B182,Master!E:I,2,0)</f>
        <v>YD16</v>
      </c>
      <c r="I182" t="str">
        <f>+VLOOKUP(B182,Master!E:I,5,0)</f>
        <v>Unclaimed</v>
      </c>
      <c r="J182" t="str">
        <f>+VLOOKUP(B182,Master!E:I,4,0)</f>
        <v>UD</v>
      </c>
      <c r="K182" t="e">
        <f>+VLOOKUP(J182,Notes!$A$33:$CL$42,MATCH(H182&amp;I182,Notes!$2:$2,0),0)</f>
        <v>#N/A</v>
      </c>
      <c r="L182" s="4" t="e">
        <f t="shared" si="7"/>
        <v>#N/A</v>
      </c>
      <c r="N182" s="2" t="s">
        <v>1117</v>
      </c>
      <c r="O182" s="2" t="str">
        <f>VLOOKUP(B182,Master!$E:$I,2,0)</f>
        <v>YD16</v>
      </c>
      <c r="P182" s="2" t="str">
        <f>VLOOKUP($B182,Master!$E:$I,5,0)</f>
        <v>Unclaimed</v>
      </c>
      <c r="Q182" s="2" t="str">
        <f>VLOOKUP($B182,Master!$E:$I,4,0)</f>
        <v>UD</v>
      </c>
      <c r="R182" s="2" t="e">
        <f>VLOOKUP(Q182,Notes!$A$33:$CF$42,MATCH('AMFI NAV'!O182&amp;P182,Notes!$2:$2,0),0)</f>
        <v>#N/A</v>
      </c>
      <c r="S182" s="2">
        <f t="shared" si="6"/>
        <v>13.527200000000001</v>
      </c>
      <c r="T182" s="2" t="e">
        <f t="shared" si="8"/>
        <v>#N/A</v>
      </c>
      <c r="U182" s="2">
        <v>131304</v>
      </c>
      <c r="V182" s="2" t="s">
        <v>240</v>
      </c>
      <c r="W182" s="2" t="s">
        <v>1526</v>
      </c>
      <c r="X182" t="s">
        <v>1527</v>
      </c>
      <c r="Y182">
        <v>11.203099999999999</v>
      </c>
    </row>
    <row r="183" spans="1:37" hidden="1" x14ac:dyDescent="0.25">
      <c r="A183" s="2" t="str">
        <f>VLOOKUP(B183,Master!E:J,6,0)</f>
        <v>YD16UnclaimedUD3</v>
      </c>
      <c r="B183">
        <v>139306</v>
      </c>
      <c r="C183" t="s">
        <v>2696</v>
      </c>
      <c r="D183" s="4">
        <v>44469</v>
      </c>
      <c r="E183">
        <v>10</v>
      </c>
      <c r="F183">
        <v>10</v>
      </c>
      <c r="G183"/>
      <c r="H183" t="str">
        <f>+VLOOKUP(B183,Master!E:I,2,0)</f>
        <v>YD16</v>
      </c>
      <c r="I183" t="str">
        <f>+VLOOKUP(B183,Master!E:I,5,0)</f>
        <v>Unclaimed</v>
      </c>
      <c r="J183" t="str">
        <f>+VLOOKUP(B183,Master!E:I,4,0)</f>
        <v>UD3</v>
      </c>
      <c r="K183" t="e">
        <f>+VLOOKUP(J183,Notes!$A$33:$CL$42,MATCH(H183&amp;I183,Notes!$2:$2,0),0)</f>
        <v>#N/A</v>
      </c>
      <c r="L183" s="4" t="e">
        <f t="shared" si="7"/>
        <v>#N/A</v>
      </c>
      <c r="N183" s="2" t="s">
        <v>1118</v>
      </c>
      <c r="O183" s="2" t="str">
        <f>VLOOKUP(B183,Master!$E:$I,2,0)</f>
        <v>YD16</v>
      </c>
      <c r="P183" s="2" t="str">
        <f>VLOOKUP($B183,Master!$E:$I,5,0)</f>
        <v>Unclaimed</v>
      </c>
      <c r="Q183" s="2" t="str">
        <f>VLOOKUP($B183,Master!$E:$I,4,0)</f>
        <v>UD3</v>
      </c>
      <c r="R183" s="2" t="e">
        <f>VLOOKUP(Q183,Notes!$A$33:$CF$42,MATCH('AMFI NAV'!O183&amp;P183,Notes!$2:$2,0),0)</f>
        <v>#N/A</v>
      </c>
      <c r="S183" s="2">
        <f t="shared" si="6"/>
        <v>10</v>
      </c>
      <c r="T183" s="2" t="e">
        <f t="shared" si="8"/>
        <v>#N/A</v>
      </c>
      <c r="U183" s="2">
        <v>131301</v>
      </c>
      <c r="V183" s="2" t="s">
        <v>241</v>
      </c>
      <c r="W183" s="2" t="s">
        <v>1528</v>
      </c>
      <c r="Y183">
        <v>17.4481</v>
      </c>
    </row>
    <row r="184" spans="1:37" hidden="1" x14ac:dyDescent="0.25">
      <c r="A184" s="2" t="str">
        <f>VLOOKUP(B184,Master!E:J,6,0)</f>
        <v>YDT1RegularG</v>
      </c>
      <c r="B184">
        <v>141875</v>
      </c>
      <c r="C184" t="s">
        <v>851</v>
      </c>
      <c r="D184" s="4">
        <v>44469</v>
      </c>
      <c r="E184">
        <v>15.636799999999999</v>
      </c>
      <c r="F184">
        <v>15.636799999999999</v>
      </c>
      <c r="G184"/>
      <c r="H184" t="str">
        <f>+VLOOKUP(B184,Master!E:I,2,0)</f>
        <v>YDT1</v>
      </c>
      <c r="I184" t="str">
        <f>+VLOOKUP(B184,Master!E:I,5,0)</f>
        <v>Regular</v>
      </c>
      <c r="J184" t="str">
        <f>+VLOOKUP(B184,Master!E:I,4,0)</f>
        <v>G</v>
      </c>
      <c r="K184" t="e">
        <f>+VLOOKUP(J184,Notes!$A$33:$CL$42,MATCH(H184&amp;I184,Notes!$2:$2,0),0)</f>
        <v>#N/A</v>
      </c>
      <c r="L184" s="4" t="e">
        <f t="shared" si="7"/>
        <v>#N/A</v>
      </c>
      <c r="N184" s="2" t="s">
        <v>1119</v>
      </c>
      <c r="O184" s="2" t="str">
        <f>VLOOKUP(B184,Master!$E:$I,2,0)</f>
        <v>YDT1</v>
      </c>
      <c r="P184" s="2" t="str">
        <f>VLOOKUP($B184,Master!$E:$I,5,0)</f>
        <v>Regular</v>
      </c>
      <c r="Q184" s="2" t="str">
        <f>VLOOKUP($B184,Master!$E:$I,4,0)</f>
        <v>G</v>
      </c>
      <c r="R184" s="2" t="e">
        <f>VLOOKUP(Q184,Notes!$A$33:$CF$42,MATCH('AMFI NAV'!O184&amp;P184,Notes!$2:$2,0),0)</f>
        <v>#N/A</v>
      </c>
      <c r="S184" s="2">
        <f t="shared" si="6"/>
        <v>9.0747999999999998</v>
      </c>
      <c r="T184" s="2" t="e">
        <f t="shared" si="8"/>
        <v>#N/A</v>
      </c>
      <c r="U184" s="2">
        <v>131303</v>
      </c>
      <c r="V184" s="2" t="s">
        <v>242</v>
      </c>
      <c r="W184" s="2" t="s">
        <v>1529</v>
      </c>
      <c r="X184" t="s">
        <v>1530</v>
      </c>
      <c r="Y184">
        <v>10.398</v>
      </c>
    </row>
    <row r="185" spans="1:37" hidden="1" x14ac:dyDescent="0.25">
      <c r="A185" s="2" t="str">
        <f>VLOOKUP(B185,Master!E:J,6,0)</f>
        <v>YDT1RegularD</v>
      </c>
      <c r="B185">
        <v>141876</v>
      </c>
      <c r="C185" t="s">
        <v>1883</v>
      </c>
      <c r="D185" s="4">
        <v>44469</v>
      </c>
      <c r="E185">
        <v>15.636799999999999</v>
      </c>
      <c r="F185">
        <v>15.636799999999999</v>
      </c>
      <c r="G185"/>
      <c r="H185" t="str">
        <f>+VLOOKUP(B185,Master!E:I,2,0)</f>
        <v>YDT1</v>
      </c>
      <c r="I185" t="str">
        <f>+VLOOKUP(B185,Master!E:I,5,0)</f>
        <v>Regular</v>
      </c>
      <c r="J185" t="str">
        <f>+VLOOKUP(B185,Master!E:I,4,0)</f>
        <v>D</v>
      </c>
      <c r="K185" t="e">
        <f>+VLOOKUP(J185,Notes!$A$33:$CL$42,MATCH(H185&amp;I185,Notes!$2:$2,0),0)</f>
        <v>#N/A</v>
      </c>
      <c r="L185" s="4" t="e">
        <f t="shared" si="7"/>
        <v>#N/A</v>
      </c>
      <c r="N185" s="2" t="s">
        <v>1120</v>
      </c>
      <c r="O185" s="2" t="str">
        <f>VLOOKUP(B185,Master!$E:$I,2,0)</f>
        <v>YDT1</v>
      </c>
      <c r="P185" s="2" t="str">
        <f>VLOOKUP($B185,Master!$E:$I,5,0)</f>
        <v>Regular</v>
      </c>
      <c r="Q185" s="2" t="str">
        <f>VLOOKUP($B185,Master!$E:$I,4,0)</f>
        <v>D</v>
      </c>
      <c r="R185" s="2" t="e">
        <f>VLOOKUP(Q185,Notes!$A$33:$CF$42,MATCH('AMFI NAV'!O185&amp;P185,Notes!$2:$2,0),0)</f>
        <v>#N/A</v>
      </c>
      <c r="S185" s="2">
        <f t="shared" si="6"/>
        <v>9.0747999999999998</v>
      </c>
      <c r="T185" s="2" t="e">
        <f t="shared" si="8"/>
        <v>#N/A</v>
      </c>
      <c r="U185" s="2">
        <v>131302</v>
      </c>
      <c r="V185" s="2" t="s">
        <v>243</v>
      </c>
      <c r="W185" s="2" t="s">
        <v>1531</v>
      </c>
      <c r="X185" t="s">
        <v>1532</v>
      </c>
      <c r="Y185">
        <v>10.7658</v>
      </c>
    </row>
    <row r="186" spans="1:37" hidden="1" x14ac:dyDescent="0.25">
      <c r="A186" s="2" t="str">
        <f>VLOOKUP(B186,Master!E:J,6,0)</f>
        <v>YDT1DirectG</v>
      </c>
      <c r="B186">
        <v>141877</v>
      </c>
      <c r="C186" t="s">
        <v>849</v>
      </c>
      <c r="D186" s="4">
        <v>44469</v>
      </c>
      <c r="E186">
        <v>15.9262</v>
      </c>
      <c r="F186">
        <v>15.9262</v>
      </c>
      <c r="G186"/>
      <c r="H186" t="str">
        <f>+VLOOKUP(B186,Master!E:I,2,0)</f>
        <v>YDT1</v>
      </c>
      <c r="I186" t="str">
        <f>+VLOOKUP(B186,Master!E:I,5,0)</f>
        <v>Direct</v>
      </c>
      <c r="J186" t="str">
        <f>+VLOOKUP(B186,Master!E:I,4,0)</f>
        <v>G</v>
      </c>
      <c r="K186" t="e">
        <f>+VLOOKUP(J186,Notes!$A$33:$CL$42,MATCH(H186&amp;I186,Notes!$2:$2,0),0)</f>
        <v>#N/A</v>
      </c>
      <c r="L186" s="4" t="e">
        <f t="shared" si="7"/>
        <v>#N/A</v>
      </c>
      <c r="N186" s="2" t="s">
        <v>1121</v>
      </c>
      <c r="O186" s="2" t="str">
        <f>VLOOKUP(B186,Master!$E:$I,2,0)</f>
        <v>YDT1</v>
      </c>
      <c r="P186" s="2" t="str">
        <f>VLOOKUP($B186,Master!$E:$I,5,0)</f>
        <v>Direct</v>
      </c>
      <c r="Q186" s="2" t="str">
        <f>VLOOKUP($B186,Master!$E:$I,4,0)</f>
        <v>G</v>
      </c>
      <c r="R186" s="2" t="e">
        <f>VLOOKUP(Q186,Notes!$A$33:$CF$42,MATCH('AMFI NAV'!O186&amp;P186,Notes!$2:$2,0),0)</f>
        <v>#N/A</v>
      </c>
      <c r="S186" s="2">
        <f t="shared" si="6"/>
        <v>9.2056000000000004</v>
      </c>
      <c r="T186" s="2" t="e">
        <f t="shared" si="8"/>
        <v>#N/A</v>
      </c>
      <c r="U186" s="2">
        <v>131298</v>
      </c>
      <c r="V186" s="2" t="s">
        <v>768</v>
      </c>
      <c r="W186" s="2" t="s">
        <v>1533</v>
      </c>
      <c r="X186" t="s">
        <v>1534</v>
      </c>
      <c r="Y186">
        <v>11.085900000000001</v>
      </c>
    </row>
    <row r="187" spans="1:37" hidden="1" x14ac:dyDescent="0.25">
      <c r="A187" s="2" t="str">
        <f>VLOOKUP(B187,Master!E:J,6,0)</f>
        <v>YDT1DirectD</v>
      </c>
      <c r="B187">
        <v>141878</v>
      </c>
      <c r="C187" t="s">
        <v>1882</v>
      </c>
      <c r="D187" s="4">
        <v>44469</v>
      </c>
      <c r="E187">
        <v>15.9262</v>
      </c>
      <c r="F187">
        <v>15.9262</v>
      </c>
      <c r="G187"/>
      <c r="H187" t="str">
        <f>+VLOOKUP(B187,Master!E:I,2,0)</f>
        <v>YDT1</v>
      </c>
      <c r="I187" t="str">
        <f>+VLOOKUP(B187,Master!E:I,5,0)</f>
        <v>Direct</v>
      </c>
      <c r="J187" t="str">
        <f>+VLOOKUP(B187,Master!E:I,4,0)</f>
        <v>D</v>
      </c>
      <c r="K187" t="e">
        <f>+VLOOKUP(J187,Notes!$A$33:$CL$42,MATCH(H187&amp;I187,Notes!$2:$2,0),0)</f>
        <v>#N/A</v>
      </c>
      <c r="L187" s="4" t="e">
        <f t="shared" si="7"/>
        <v>#N/A</v>
      </c>
      <c r="N187" s="2" t="s">
        <v>1122</v>
      </c>
      <c r="O187" s="2" t="str">
        <f>VLOOKUP(B187,Master!$E:$I,2,0)</f>
        <v>YDT1</v>
      </c>
      <c r="P187" s="2" t="str">
        <f>VLOOKUP($B187,Master!$E:$I,5,0)</f>
        <v>Direct</v>
      </c>
      <c r="Q187" s="2" t="str">
        <f>VLOOKUP($B187,Master!$E:$I,4,0)</f>
        <v>D</v>
      </c>
      <c r="R187" s="2" t="e">
        <f>VLOOKUP(Q187,Notes!$A$33:$CF$42,MATCH('AMFI NAV'!O187&amp;P187,Notes!$2:$2,0),0)</f>
        <v>#N/A</v>
      </c>
      <c r="S187" s="2">
        <f t="shared" si="6"/>
        <v>9.2056000000000004</v>
      </c>
      <c r="T187" s="2" t="e">
        <f t="shared" si="8"/>
        <v>#N/A</v>
      </c>
      <c r="U187" s="2">
        <v>131297</v>
      </c>
      <c r="V187" s="2" t="s">
        <v>769</v>
      </c>
      <c r="W187" s="2" t="s">
        <v>1535</v>
      </c>
      <c r="Y187">
        <v>17.199300000000001</v>
      </c>
    </row>
    <row r="188" spans="1:37" x14ac:dyDescent="0.25">
      <c r="A188" s="2" t="str">
        <f>VLOOKUP(B188,Master!E:J,6,0)</f>
        <v>YDT3RegularD</v>
      </c>
      <c r="B188">
        <v>142163</v>
      </c>
      <c r="C188" t="s">
        <v>1893</v>
      </c>
      <c r="D188" s="4">
        <v>44314</v>
      </c>
      <c r="E188" t="str">
        <f>AB188&amp;"**"</f>
        <v>12.5464**</v>
      </c>
      <c r="F188">
        <v>12.5464</v>
      </c>
      <c r="G188"/>
      <c r="H188" t="str">
        <f>+VLOOKUP(B188,Master!E:I,2,0)</f>
        <v>YDT3</v>
      </c>
      <c r="I188" t="str">
        <f>+VLOOKUP(B188,Master!E:I,5,0)</f>
        <v>Regular</v>
      </c>
      <c r="J188" t="str">
        <f>+VLOOKUP(B188,Master!E:I,4,0)</f>
        <v>D</v>
      </c>
      <c r="K188" t="e">
        <f>+VLOOKUP(J188,Notes!$A$33:$CL$42,MATCH(H188&amp;I188,Notes!$2:$2,0),0)</f>
        <v>#N/A</v>
      </c>
      <c r="L188" s="4" t="e">
        <f t="shared" si="7"/>
        <v>#N/A</v>
      </c>
      <c r="N188" s="2" t="s">
        <v>1123</v>
      </c>
      <c r="O188" s="2" t="str">
        <f>VLOOKUP(B188,Master!$E:$I,2,0)</f>
        <v>YDT3</v>
      </c>
      <c r="P188" s="2" t="str">
        <f>VLOOKUP($B188,Master!$E:$I,5,0)</f>
        <v>Regular</v>
      </c>
      <c r="Q188" s="2" t="str">
        <f>VLOOKUP($B188,Master!$E:$I,4,0)</f>
        <v>D</v>
      </c>
      <c r="R188" s="2" t="e">
        <f>VLOOKUP(Q188,Notes!$A$33:$CF$42,MATCH('AMFI NAV'!O188&amp;P188,Notes!$2:$2,0),0)</f>
        <v>#N/A</v>
      </c>
      <c r="S188" s="2">
        <f t="shared" si="6"/>
        <v>12.290100000000001</v>
      </c>
      <c r="T188" s="2" t="e">
        <f t="shared" si="8"/>
        <v>#N/A</v>
      </c>
      <c r="U188" s="2">
        <v>131299</v>
      </c>
      <c r="V188" s="2" t="s">
        <v>770</v>
      </c>
      <c r="W188" s="2" t="s">
        <v>1536</v>
      </c>
      <c r="X188" t="s">
        <v>1537</v>
      </c>
      <c r="Y188">
        <v>10.558400000000001</v>
      </c>
      <c r="AB188" t="str">
        <f>TEXT(F188,"0."&amp;REPT(0,AK188))</f>
        <v>12.5464</v>
      </c>
      <c r="AK188">
        <v>4</v>
      </c>
    </row>
    <row r="189" spans="1:37" x14ac:dyDescent="0.25">
      <c r="A189" s="2" t="str">
        <f>VLOOKUP(B189,Master!E:J,6,0)</f>
        <v>YDT3DirectG</v>
      </c>
      <c r="B189">
        <v>142164</v>
      </c>
      <c r="C189" t="s">
        <v>889</v>
      </c>
      <c r="D189" s="4">
        <v>44314</v>
      </c>
      <c r="E189" t="str">
        <f t="shared" ref="E189:E199" si="9">AB189&amp;"**"</f>
        <v>12.6461**</v>
      </c>
      <c r="F189">
        <v>12.646100000000001</v>
      </c>
      <c r="G189"/>
      <c r="H189" t="str">
        <f>+VLOOKUP(B189,Master!E:I,2,0)</f>
        <v>YDT3</v>
      </c>
      <c r="I189" t="str">
        <f>+VLOOKUP(B189,Master!E:I,5,0)</f>
        <v>Direct</v>
      </c>
      <c r="J189" t="str">
        <f>+VLOOKUP(B189,Master!E:I,4,0)</f>
        <v>G</v>
      </c>
      <c r="K189" t="e">
        <f>+VLOOKUP(J189,Notes!$A$33:$CL$42,MATCH(H189&amp;I189,Notes!$2:$2,0),0)</f>
        <v>#N/A</v>
      </c>
      <c r="L189" s="4" t="e">
        <f t="shared" si="7"/>
        <v>#N/A</v>
      </c>
      <c r="N189" s="2" t="s">
        <v>1124</v>
      </c>
      <c r="O189" s="2" t="str">
        <f>VLOOKUP(B189,Master!$E:$I,2,0)</f>
        <v>YDT3</v>
      </c>
      <c r="P189" s="2" t="str">
        <f>VLOOKUP($B189,Master!$E:$I,5,0)</f>
        <v>Direct</v>
      </c>
      <c r="Q189" s="2" t="str">
        <f>VLOOKUP($B189,Master!$E:$I,4,0)</f>
        <v>G</v>
      </c>
      <c r="R189" s="2" t="e">
        <f>VLOOKUP(Q189,Notes!$A$33:$CF$42,MATCH('AMFI NAV'!O189&amp;P189,Notes!$2:$2,0),0)</f>
        <v>#N/A</v>
      </c>
      <c r="S189" s="2">
        <f t="shared" si="6"/>
        <v>12.3742</v>
      </c>
      <c r="T189" s="2" t="e">
        <f t="shared" si="8"/>
        <v>#N/A</v>
      </c>
      <c r="U189" s="2">
        <v>131300</v>
      </c>
      <c r="V189" s="2" t="s">
        <v>771</v>
      </c>
      <c r="W189" s="2" t="s">
        <v>1538</v>
      </c>
      <c r="X189" t="s">
        <v>1539</v>
      </c>
      <c r="Y189">
        <v>10.8238</v>
      </c>
      <c r="AB189" t="str">
        <f t="shared" ref="AB189:AB199" si="10">TEXT(F189,"0."&amp;REPT(0,AK189))</f>
        <v>12.6461</v>
      </c>
      <c r="AK189">
        <v>4</v>
      </c>
    </row>
    <row r="190" spans="1:37" x14ac:dyDescent="0.25">
      <c r="A190" s="2" t="str">
        <f>VLOOKUP(B190,Master!E:J,6,0)</f>
        <v>YDT3DirectD</v>
      </c>
      <c r="B190">
        <v>142165</v>
      </c>
      <c r="C190" t="s">
        <v>1891</v>
      </c>
      <c r="D190" s="4">
        <v>44314</v>
      </c>
      <c r="E190" t="str">
        <f t="shared" si="9"/>
        <v>12.6461**</v>
      </c>
      <c r="F190">
        <v>12.646100000000001</v>
      </c>
      <c r="G190"/>
      <c r="H190" t="str">
        <f>+VLOOKUP(B190,Master!E:I,2,0)</f>
        <v>YDT3</v>
      </c>
      <c r="I190" t="str">
        <f>+VLOOKUP(B190,Master!E:I,5,0)</f>
        <v>Direct</v>
      </c>
      <c r="J190" t="str">
        <f>+VLOOKUP(B190,Master!E:I,4,0)</f>
        <v>D</v>
      </c>
      <c r="K190" t="e">
        <f>+VLOOKUP(J190,Notes!$A$33:$CL$42,MATCH(H190&amp;I190,Notes!$2:$2,0),0)</f>
        <v>#N/A</v>
      </c>
      <c r="L190" s="4" t="e">
        <f t="shared" si="7"/>
        <v>#N/A</v>
      </c>
      <c r="N190" s="2" t="s">
        <v>1125</v>
      </c>
      <c r="O190" s="2" t="str">
        <f>VLOOKUP(B190,Master!$E:$I,2,0)</f>
        <v>YDT3</v>
      </c>
      <c r="P190" s="2" t="str">
        <f>VLOOKUP($B190,Master!$E:$I,5,0)</f>
        <v>Direct</v>
      </c>
      <c r="Q190" s="2" t="str">
        <f>VLOOKUP($B190,Master!$E:$I,4,0)</f>
        <v>D</v>
      </c>
      <c r="R190" s="2" t="e">
        <f>VLOOKUP(Q190,Notes!$A$33:$CF$42,MATCH('AMFI NAV'!O190&amp;P190,Notes!$2:$2,0),0)</f>
        <v>#N/A</v>
      </c>
      <c r="S190" s="2">
        <f t="shared" si="6"/>
        <v>12.3742</v>
      </c>
      <c r="T190" s="2" t="e">
        <f t="shared" si="8"/>
        <v>#N/A</v>
      </c>
      <c r="U190" s="2">
        <v>118994</v>
      </c>
      <c r="V190" s="2" t="s">
        <v>831</v>
      </c>
      <c r="W190" s="2" t="s">
        <v>1540</v>
      </c>
      <c r="Y190">
        <v>41.2224</v>
      </c>
      <c r="AB190" t="str">
        <f t="shared" si="10"/>
        <v>12.6461</v>
      </c>
      <c r="AK190">
        <v>4</v>
      </c>
    </row>
    <row r="191" spans="1:37" x14ac:dyDescent="0.25">
      <c r="A191" s="2" t="str">
        <f>VLOOKUP(B191,Master!E:J,6,0)</f>
        <v>YDT3DirectQD</v>
      </c>
      <c r="B191">
        <v>142166</v>
      </c>
      <c r="C191" t="s">
        <v>1892</v>
      </c>
      <c r="D191" s="4">
        <v>44314</v>
      </c>
      <c r="E191" t="str">
        <f t="shared" si="9"/>
        <v>12.6461**</v>
      </c>
      <c r="F191">
        <v>12.646100000000001</v>
      </c>
      <c r="G191"/>
      <c r="H191" t="str">
        <f>+VLOOKUP(B191,Master!E:I,2,0)</f>
        <v>YDT3</v>
      </c>
      <c r="I191" t="str">
        <f>+VLOOKUP(B191,Master!E:I,5,0)</f>
        <v>Direct</v>
      </c>
      <c r="J191" t="str">
        <f>+VLOOKUP(B191,Master!E:I,4,0)</f>
        <v>QD</v>
      </c>
      <c r="K191" t="e">
        <f>+VLOOKUP(J191,Notes!$A$33:$CL$42,MATCH(H191&amp;I191,Notes!$2:$2,0),0)</f>
        <v>#N/A</v>
      </c>
      <c r="L191" s="4" t="e">
        <f t="shared" si="7"/>
        <v>#N/A</v>
      </c>
      <c r="N191" s="2" t="s">
        <v>1126</v>
      </c>
      <c r="O191" s="2" t="str">
        <f>VLOOKUP(B191,Master!$E:$I,2,0)</f>
        <v>YDT3</v>
      </c>
      <c r="P191" s="2" t="str">
        <f>VLOOKUP($B191,Master!$E:$I,5,0)</f>
        <v>Direct</v>
      </c>
      <c r="Q191" s="2" t="str">
        <f>VLOOKUP($B191,Master!$E:$I,4,0)</f>
        <v>QD</v>
      </c>
      <c r="R191" s="2" t="e">
        <f>VLOOKUP(Q191,Notes!$A$33:$CF$42,MATCH('AMFI NAV'!O191&amp;P191,Notes!$2:$2,0),0)</f>
        <v>#N/A</v>
      </c>
      <c r="S191" s="2">
        <f t="shared" si="6"/>
        <v>12.3743</v>
      </c>
      <c r="T191" s="2" t="e">
        <f t="shared" si="8"/>
        <v>#N/A</v>
      </c>
      <c r="U191" s="2">
        <v>118992</v>
      </c>
      <c r="V191" s="2" t="s">
        <v>832</v>
      </c>
      <c r="W191" s="2" t="s">
        <v>1541</v>
      </c>
      <c r="X191" t="s">
        <v>1542</v>
      </c>
      <c r="Y191">
        <v>12.2658</v>
      </c>
      <c r="AB191" t="str">
        <f t="shared" si="10"/>
        <v>12.6461</v>
      </c>
      <c r="AK191">
        <v>4</v>
      </c>
    </row>
    <row r="192" spans="1:37" x14ac:dyDescent="0.25">
      <c r="A192" s="2" t="str">
        <f>VLOOKUP(B192,Master!E:J,6,0)</f>
        <v>YDT3RegularG</v>
      </c>
      <c r="B192">
        <v>142167</v>
      </c>
      <c r="C192" t="s">
        <v>892</v>
      </c>
      <c r="D192" s="4">
        <v>44314</v>
      </c>
      <c r="E192" t="str">
        <f t="shared" si="9"/>
        <v>12.5464**</v>
      </c>
      <c r="F192">
        <v>12.5464</v>
      </c>
      <c r="G192"/>
      <c r="H192" t="str">
        <f>+VLOOKUP(B192,Master!E:I,2,0)</f>
        <v>YDT3</v>
      </c>
      <c r="I192" t="str">
        <f>+VLOOKUP(B192,Master!E:I,5,0)</f>
        <v>Regular</v>
      </c>
      <c r="J192" t="str">
        <f>+VLOOKUP(B192,Master!E:I,4,0)</f>
        <v>G</v>
      </c>
      <c r="K192" t="e">
        <f>+VLOOKUP(J192,Notes!$A$33:$CL$42,MATCH(H192&amp;I192,Notes!$2:$2,0),0)</f>
        <v>#N/A</v>
      </c>
      <c r="L192" s="4" t="e">
        <f t="shared" si="7"/>
        <v>#N/A</v>
      </c>
      <c r="N192" s="2" t="s">
        <v>1127</v>
      </c>
      <c r="O192" s="2" t="str">
        <f>VLOOKUP(B192,Master!$E:$I,2,0)</f>
        <v>YDT3</v>
      </c>
      <c r="P192" s="2" t="str">
        <f>VLOOKUP($B192,Master!$E:$I,5,0)</f>
        <v>Regular</v>
      </c>
      <c r="Q192" s="2" t="str">
        <f>VLOOKUP($B192,Master!$E:$I,4,0)</f>
        <v>G</v>
      </c>
      <c r="R192" s="2" t="e">
        <f>VLOOKUP(Q192,Notes!$A$33:$CF$42,MATCH('AMFI NAV'!O192&amp;P192,Notes!$2:$2,0),0)</f>
        <v>#N/A</v>
      </c>
      <c r="S192" s="2">
        <f t="shared" si="6"/>
        <v>12.290100000000001</v>
      </c>
      <c r="T192" s="2" t="e">
        <f t="shared" si="8"/>
        <v>#N/A</v>
      </c>
      <c r="U192" s="2">
        <v>118993</v>
      </c>
      <c r="V192" s="2" t="s">
        <v>833</v>
      </c>
      <c r="W192" s="2" t="s">
        <v>1543</v>
      </c>
      <c r="X192" t="s">
        <v>1544</v>
      </c>
      <c r="Y192">
        <v>12.380699999999999</v>
      </c>
      <c r="AB192" t="str">
        <f t="shared" si="10"/>
        <v>12.5464</v>
      </c>
      <c r="AK192">
        <v>4</v>
      </c>
    </row>
    <row r="193" spans="1:37" x14ac:dyDescent="0.25">
      <c r="A193" s="2" t="str">
        <f>VLOOKUP(B193,Master!E:J,6,0)</f>
        <v>YDT3RegularQD</v>
      </c>
      <c r="B193">
        <v>142168</v>
      </c>
      <c r="C193" t="s">
        <v>1894</v>
      </c>
      <c r="D193" s="4">
        <v>44314</v>
      </c>
      <c r="E193" t="str">
        <f t="shared" si="9"/>
        <v>12.5464**</v>
      </c>
      <c r="F193">
        <v>12.5464</v>
      </c>
      <c r="G193"/>
      <c r="H193" t="str">
        <f>+VLOOKUP(B193,Master!E:I,2,0)</f>
        <v>YDT3</v>
      </c>
      <c r="I193" t="str">
        <f>+VLOOKUP(B193,Master!E:I,5,0)</f>
        <v>Regular</v>
      </c>
      <c r="J193" t="str">
        <f>+VLOOKUP(B193,Master!E:I,4,0)</f>
        <v>QD</v>
      </c>
      <c r="K193" t="e">
        <f>+VLOOKUP(J193,Notes!$A$33:$CL$42,MATCH(H193&amp;I193,Notes!$2:$2,0),0)</f>
        <v>#N/A</v>
      </c>
      <c r="L193" s="4" t="e">
        <f t="shared" si="7"/>
        <v>#N/A</v>
      </c>
      <c r="N193" s="2" t="s">
        <v>1128</v>
      </c>
      <c r="O193" s="2" t="str">
        <f>VLOOKUP(B193,Master!$E:$I,2,0)</f>
        <v>YDT3</v>
      </c>
      <c r="P193" s="2" t="str">
        <f>VLOOKUP($B193,Master!$E:$I,5,0)</f>
        <v>Regular</v>
      </c>
      <c r="Q193" s="2" t="str">
        <f>VLOOKUP($B193,Master!$E:$I,4,0)</f>
        <v>QD</v>
      </c>
      <c r="R193" s="2" t="e">
        <f>VLOOKUP(Q193,Notes!$A$33:$CF$42,MATCH('AMFI NAV'!O193&amp;P193,Notes!$2:$2,0),0)</f>
        <v>#N/A</v>
      </c>
      <c r="S193" s="2">
        <f t="shared" si="6"/>
        <v>12.290100000000001</v>
      </c>
      <c r="T193" s="2" t="e">
        <f t="shared" si="8"/>
        <v>#N/A</v>
      </c>
      <c r="U193" s="2">
        <v>102450</v>
      </c>
      <c r="V193" s="2" t="s">
        <v>834</v>
      </c>
      <c r="W193" s="2" t="s">
        <v>1545</v>
      </c>
      <c r="X193" t="s">
        <v>1546</v>
      </c>
      <c r="Y193">
        <v>10.820499999999999</v>
      </c>
      <c r="AB193" t="str">
        <f t="shared" si="10"/>
        <v>12.5464</v>
      </c>
      <c r="AK193">
        <v>4</v>
      </c>
    </row>
    <row r="194" spans="1:37" x14ac:dyDescent="0.25">
      <c r="A194" s="2" t="str">
        <f>VLOOKUP(B194,Master!E:J,6,0)</f>
        <v>YDT4RegularQD</v>
      </c>
      <c r="B194">
        <v>142250</v>
      </c>
      <c r="C194" t="s">
        <v>1898</v>
      </c>
      <c r="D194" s="4">
        <v>44314</v>
      </c>
      <c r="E194" t="str">
        <f t="shared" si="9"/>
        <v>12.4797**</v>
      </c>
      <c r="F194">
        <v>12.479699999999999</v>
      </c>
      <c r="G194"/>
      <c r="H194" t="str">
        <f>+VLOOKUP(B194,Master!E:I,2,0)</f>
        <v>YDT4</v>
      </c>
      <c r="I194" t="str">
        <f>+VLOOKUP(B194,Master!E:I,5,0)</f>
        <v>Regular</v>
      </c>
      <c r="J194" t="str">
        <f>+VLOOKUP(B194,Master!E:I,4,0)</f>
        <v>QD</v>
      </c>
      <c r="K194" t="e">
        <f>+VLOOKUP(J194,Notes!$A$33:$CL$42,MATCH(H194&amp;I194,Notes!$2:$2,0),0)</f>
        <v>#N/A</v>
      </c>
      <c r="L194" s="4" t="e">
        <f t="shared" si="7"/>
        <v>#N/A</v>
      </c>
      <c r="N194" s="2" t="s">
        <v>1129</v>
      </c>
      <c r="O194" s="2" t="str">
        <f>VLOOKUP(B194,Master!$E:$I,2,0)</f>
        <v>YDT4</v>
      </c>
      <c r="P194" s="2" t="str">
        <f>VLOOKUP($B194,Master!$E:$I,5,0)</f>
        <v>Regular</v>
      </c>
      <c r="Q194" s="2" t="str">
        <f>VLOOKUP($B194,Master!$E:$I,4,0)</f>
        <v>QD</v>
      </c>
      <c r="R194" s="2" t="e">
        <f>VLOOKUP(Q194,Notes!$A$33:$CF$42,MATCH('AMFI NAV'!O194&amp;P194,Notes!$2:$2,0),0)</f>
        <v>#N/A</v>
      </c>
      <c r="S194" s="2">
        <f t="shared" ref="S194:S257" si="11">VLOOKUP(B194,$U$2:$Y$346,5,0)</f>
        <v>12.2316</v>
      </c>
      <c r="T194" s="2" t="e">
        <f t="shared" si="8"/>
        <v>#N/A</v>
      </c>
      <c r="U194" s="2">
        <v>102451</v>
      </c>
      <c r="V194" s="2" t="s">
        <v>835</v>
      </c>
      <c r="W194" s="2" t="s">
        <v>1547</v>
      </c>
      <c r="X194" t="s">
        <v>1548</v>
      </c>
      <c r="Y194">
        <v>11.245699999999999</v>
      </c>
      <c r="AB194" t="str">
        <f t="shared" si="10"/>
        <v>12.4797</v>
      </c>
      <c r="AK194">
        <v>4</v>
      </c>
    </row>
    <row r="195" spans="1:37" x14ac:dyDescent="0.25">
      <c r="A195" s="2" t="str">
        <f>VLOOKUP(B195,Master!E:J,6,0)</f>
        <v>YDT4RegularD</v>
      </c>
      <c r="B195">
        <v>142251</v>
      </c>
      <c r="C195" t="s">
        <v>1897</v>
      </c>
      <c r="D195" s="4">
        <v>44314</v>
      </c>
      <c r="E195" t="str">
        <f t="shared" si="9"/>
        <v>12.4797**</v>
      </c>
      <c r="F195">
        <v>12.479699999999999</v>
      </c>
      <c r="G195"/>
      <c r="H195" t="str">
        <f>+VLOOKUP(B195,Master!E:I,2,0)</f>
        <v>YDT4</v>
      </c>
      <c r="I195" t="str">
        <f>+VLOOKUP(B195,Master!E:I,5,0)</f>
        <v>Regular</v>
      </c>
      <c r="J195" t="str">
        <f>+VLOOKUP(B195,Master!E:I,4,0)</f>
        <v>D</v>
      </c>
      <c r="K195" t="e">
        <f>+VLOOKUP(J195,Notes!$A$33:$CL$42,MATCH(H195&amp;I195,Notes!$2:$2,0),0)</f>
        <v>#N/A</v>
      </c>
      <c r="L195" s="4" t="e">
        <f t="shared" ref="L195:L258" si="12">+K195=E195</f>
        <v>#N/A</v>
      </c>
      <c r="N195" s="2" t="s">
        <v>1130</v>
      </c>
      <c r="O195" s="2" t="str">
        <f>VLOOKUP(B195,Master!$E:$I,2,0)</f>
        <v>YDT4</v>
      </c>
      <c r="P195" s="2" t="str">
        <f>VLOOKUP($B195,Master!$E:$I,5,0)</f>
        <v>Regular</v>
      </c>
      <c r="Q195" s="2" t="str">
        <f>VLOOKUP($B195,Master!$E:$I,4,0)</f>
        <v>D</v>
      </c>
      <c r="R195" s="2" t="e">
        <f>VLOOKUP(Q195,Notes!$A$33:$CF$42,MATCH('AMFI NAV'!O195&amp;P195,Notes!$2:$2,0),0)</f>
        <v>#N/A</v>
      </c>
      <c r="S195" s="2">
        <f t="shared" si="11"/>
        <v>12.2315</v>
      </c>
      <c r="T195" s="2" t="e">
        <f t="shared" ref="T195:T258" si="13">R195=S195</f>
        <v>#N/A</v>
      </c>
      <c r="U195" s="2">
        <v>102448</v>
      </c>
      <c r="V195" s="2" t="s">
        <v>836</v>
      </c>
      <c r="W195" s="2" t="s">
        <v>1549</v>
      </c>
      <c r="Y195">
        <v>38.221299999999999</v>
      </c>
      <c r="AB195" t="str">
        <f t="shared" si="10"/>
        <v>12.4797</v>
      </c>
      <c r="AK195">
        <v>4</v>
      </c>
    </row>
    <row r="196" spans="1:37" x14ac:dyDescent="0.25">
      <c r="A196" s="2" t="str">
        <f>VLOOKUP(B196,Master!E:J,6,0)</f>
        <v>YDT4RegularG</v>
      </c>
      <c r="B196">
        <v>142252</v>
      </c>
      <c r="C196" t="s">
        <v>898</v>
      </c>
      <c r="D196" s="4">
        <v>44314</v>
      </c>
      <c r="E196" t="str">
        <f t="shared" si="9"/>
        <v>12.4797**</v>
      </c>
      <c r="F196">
        <v>12.479699999999999</v>
      </c>
      <c r="G196"/>
      <c r="H196" t="str">
        <f>+VLOOKUP(B196,Master!E:I,2,0)</f>
        <v>YDT4</v>
      </c>
      <c r="I196" t="str">
        <f>+VLOOKUP(B196,Master!E:I,5,0)</f>
        <v>Regular</v>
      </c>
      <c r="J196" t="str">
        <f>+VLOOKUP(B196,Master!E:I,4,0)</f>
        <v>G</v>
      </c>
      <c r="K196" t="e">
        <f>+VLOOKUP(J196,Notes!$A$33:$CL$42,MATCH(H196&amp;I196,Notes!$2:$2,0),0)</f>
        <v>#N/A</v>
      </c>
      <c r="L196" s="4" t="e">
        <f t="shared" si="12"/>
        <v>#N/A</v>
      </c>
      <c r="N196" s="2" t="s">
        <v>1131</v>
      </c>
      <c r="O196" s="2" t="str">
        <f>VLOOKUP(B196,Master!$E:$I,2,0)</f>
        <v>YDT4</v>
      </c>
      <c r="P196" s="2" t="str">
        <f>VLOOKUP($B196,Master!$E:$I,5,0)</f>
        <v>Regular</v>
      </c>
      <c r="Q196" s="2" t="str">
        <f>VLOOKUP($B196,Master!$E:$I,4,0)</f>
        <v>G</v>
      </c>
      <c r="R196" s="2" t="e">
        <f>VLOOKUP(Q196,Notes!$A$33:$CF$42,MATCH('AMFI NAV'!O196&amp;P196,Notes!$2:$2,0),0)</f>
        <v>#N/A</v>
      </c>
      <c r="S196" s="2">
        <f t="shared" si="11"/>
        <v>12.2316</v>
      </c>
      <c r="T196" s="2" t="e">
        <f t="shared" si="13"/>
        <v>#N/A</v>
      </c>
      <c r="U196" s="2">
        <v>119020</v>
      </c>
      <c r="V196" s="2" t="s">
        <v>821</v>
      </c>
      <c r="W196" s="2" t="s">
        <v>1550</v>
      </c>
      <c r="X196" t="s">
        <v>1551</v>
      </c>
      <c r="Y196">
        <v>38.295999999999999</v>
      </c>
      <c r="AB196" t="str">
        <f t="shared" si="10"/>
        <v>12.4797</v>
      </c>
      <c r="AK196">
        <v>4</v>
      </c>
    </row>
    <row r="197" spans="1:37" x14ac:dyDescent="0.25">
      <c r="A197" s="2" t="str">
        <f>VLOOKUP(B197,Master!E:J,6,0)</f>
        <v>YDT4DirectQD</v>
      </c>
      <c r="B197">
        <v>142253</v>
      </c>
      <c r="C197" t="s">
        <v>1896</v>
      </c>
      <c r="D197" s="4">
        <v>44314</v>
      </c>
      <c r="E197" t="str">
        <f t="shared" si="9"/>
        <v>12.5781**</v>
      </c>
      <c r="F197">
        <v>12.578099999999999</v>
      </c>
      <c r="G197"/>
      <c r="H197" t="str">
        <f>+VLOOKUP(B197,Master!E:I,2,0)</f>
        <v>YDT4</v>
      </c>
      <c r="I197" t="str">
        <f>+VLOOKUP(B197,Master!E:I,5,0)</f>
        <v>Direct</v>
      </c>
      <c r="J197" t="str">
        <f>+VLOOKUP(B197,Master!E:I,4,0)</f>
        <v>QD</v>
      </c>
      <c r="K197" t="e">
        <f>+VLOOKUP(J197,Notes!$A$33:$CL$42,MATCH(H197&amp;I197,Notes!$2:$2,0),0)</f>
        <v>#N/A</v>
      </c>
      <c r="L197" s="4" t="e">
        <f t="shared" si="12"/>
        <v>#N/A</v>
      </c>
      <c r="N197" s="2" t="s">
        <v>1132</v>
      </c>
      <c r="O197" s="2" t="str">
        <f>VLOOKUP(B197,Master!$E:$I,2,0)</f>
        <v>YDT4</v>
      </c>
      <c r="P197" s="2" t="str">
        <f>VLOOKUP($B197,Master!$E:$I,5,0)</f>
        <v>Direct</v>
      </c>
      <c r="Q197" s="2" t="str">
        <f>VLOOKUP($B197,Master!$E:$I,4,0)</f>
        <v>QD</v>
      </c>
      <c r="R197" s="2" t="e">
        <f>VLOOKUP(Q197,Notes!$A$33:$CF$42,MATCH('AMFI NAV'!O197&amp;P197,Notes!$2:$2,0),0)</f>
        <v>#N/A</v>
      </c>
      <c r="S197" s="2">
        <f t="shared" si="11"/>
        <v>12.3142</v>
      </c>
      <c r="T197" s="2" t="e">
        <f t="shared" si="13"/>
        <v>#N/A</v>
      </c>
      <c r="U197" s="2">
        <v>119019</v>
      </c>
      <c r="V197" s="2" t="s">
        <v>822</v>
      </c>
      <c r="W197" s="2" t="s">
        <v>1552</v>
      </c>
      <c r="Y197">
        <v>171.81299999999999</v>
      </c>
      <c r="AB197" t="str">
        <f t="shared" si="10"/>
        <v>12.5781</v>
      </c>
      <c r="AK197">
        <v>4</v>
      </c>
    </row>
    <row r="198" spans="1:37" x14ac:dyDescent="0.25">
      <c r="A198" s="2" t="str">
        <f>VLOOKUP(B198,Master!E:J,6,0)</f>
        <v>YDT4DirectG</v>
      </c>
      <c r="B198">
        <v>142254</v>
      </c>
      <c r="C198" t="s">
        <v>895</v>
      </c>
      <c r="D198" s="4">
        <v>44314</v>
      </c>
      <c r="E198" t="str">
        <f t="shared" si="9"/>
        <v>12.5781**</v>
      </c>
      <c r="F198">
        <v>12.578099999999999</v>
      </c>
      <c r="G198"/>
      <c r="H198" t="str">
        <f>+VLOOKUP(B198,Master!E:I,2,0)</f>
        <v>YDT4</v>
      </c>
      <c r="I198" t="str">
        <f>+VLOOKUP(B198,Master!E:I,5,0)</f>
        <v>Direct</v>
      </c>
      <c r="J198" t="str">
        <f>+VLOOKUP(B198,Master!E:I,4,0)</f>
        <v>G</v>
      </c>
      <c r="K198" t="e">
        <f>+VLOOKUP(J198,Notes!$A$33:$CL$42,MATCH(H198&amp;I198,Notes!$2:$2,0),0)</f>
        <v>#N/A</v>
      </c>
      <c r="L198" s="4" t="e">
        <f t="shared" si="12"/>
        <v>#N/A</v>
      </c>
      <c r="N198" s="2" t="s">
        <v>1133</v>
      </c>
      <c r="O198" s="2" t="str">
        <f>VLOOKUP(B198,Master!$E:$I,2,0)</f>
        <v>YDT4</v>
      </c>
      <c r="P198" s="2" t="str">
        <f>VLOOKUP($B198,Master!$E:$I,5,0)</f>
        <v>Direct</v>
      </c>
      <c r="Q198" s="2" t="str">
        <f>VLOOKUP($B198,Master!$E:$I,4,0)</f>
        <v>G</v>
      </c>
      <c r="R198" s="2" t="e">
        <f>VLOOKUP(Q198,Notes!$A$33:$CF$42,MATCH('AMFI NAV'!O198&amp;P198,Notes!$2:$2,0),0)</f>
        <v>#N/A</v>
      </c>
      <c r="S198" s="2">
        <f t="shared" si="11"/>
        <v>12.314299999999999</v>
      </c>
      <c r="T198" s="2" t="e">
        <f t="shared" si="13"/>
        <v>#N/A</v>
      </c>
      <c r="U198" s="2">
        <v>100081</v>
      </c>
      <c r="V198" s="2" t="s">
        <v>823</v>
      </c>
      <c r="W198" s="2" t="s">
        <v>1553</v>
      </c>
      <c r="Y198">
        <v>160.577</v>
      </c>
      <c r="AB198" t="str">
        <f t="shared" si="10"/>
        <v>12.5781</v>
      </c>
      <c r="AK198">
        <v>4</v>
      </c>
    </row>
    <row r="199" spans="1:37" x14ac:dyDescent="0.25">
      <c r="A199" s="2" t="str">
        <f>VLOOKUP(B199,Master!E:J,6,0)</f>
        <v>YDT4DirectD</v>
      </c>
      <c r="B199">
        <v>142255</v>
      </c>
      <c r="C199" t="s">
        <v>1895</v>
      </c>
      <c r="D199" s="4">
        <v>44314</v>
      </c>
      <c r="E199" t="str">
        <f t="shared" si="9"/>
        <v>12.5781**</v>
      </c>
      <c r="F199">
        <v>12.578099999999999</v>
      </c>
      <c r="G199"/>
      <c r="H199" t="str">
        <f>+VLOOKUP(B199,Master!E:I,2,0)</f>
        <v>YDT4</v>
      </c>
      <c r="I199" t="str">
        <f>+VLOOKUP(B199,Master!E:I,5,0)</f>
        <v>Direct</v>
      </c>
      <c r="J199" t="str">
        <f>+VLOOKUP(B199,Master!E:I,4,0)</f>
        <v>D</v>
      </c>
      <c r="K199" t="e">
        <f>+VLOOKUP(J199,Notes!$A$33:$CL$42,MATCH(H199&amp;I199,Notes!$2:$2,0),0)</f>
        <v>#N/A</v>
      </c>
      <c r="L199" s="4" t="e">
        <f t="shared" si="12"/>
        <v>#N/A</v>
      </c>
      <c r="N199" s="2" t="s">
        <v>1134</v>
      </c>
      <c r="O199" s="2" t="str">
        <f>VLOOKUP(B199,Master!$E:$I,2,0)</f>
        <v>YDT4</v>
      </c>
      <c r="P199" s="2" t="str">
        <f>VLOOKUP($B199,Master!$E:$I,5,0)</f>
        <v>Direct</v>
      </c>
      <c r="Q199" s="2" t="str">
        <f>VLOOKUP($B199,Master!$E:$I,4,0)</f>
        <v>D</v>
      </c>
      <c r="R199" s="2" t="e">
        <f>VLOOKUP(Q199,Notes!$A$33:$CF$42,MATCH('AMFI NAV'!O199&amp;P199,Notes!$2:$2,0),0)</f>
        <v>#N/A</v>
      </c>
      <c r="S199" s="2">
        <f t="shared" si="11"/>
        <v>12.315099999999999</v>
      </c>
      <c r="T199" s="2" t="e">
        <f t="shared" si="13"/>
        <v>#N/A</v>
      </c>
      <c r="U199" s="2">
        <v>100082</v>
      </c>
      <c r="V199" s="2" t="s">
        <v>824</v>
      </c>
      <c r="W199" s="2" t="s">
        <v>1554</v>
      </c>
      <c r="X199" t="s">
        <v>1555</v>
      </c>
      <c r="Y199">
        <v>20.309999999999999</v>
      </c>
      <c r="AB199" t="str">
        <f t="shared" si="10"/>
        <v>12.5781</v>
      </c>
      <c r="AK199">
        <v>4</v>
      </c>
    </row>
    <row r="200" spans="1:37" hidden="1" x14ac:dyDescent="0.25">
      <c r="A200" s="2" t="str">
        <f>VLOOKUP(B200,Master!E:J,6,0)</f>
        <v>YDT5RegularMD</v>
      </c>
      <c r="B200">
        <v>142278</v>
      </c>
      <c r="C200" t="s">
        <v>1857</v>
      </c>
      <c r="D200" s="4">
        <v>44469</v>
      </c>
      <c r="E200">
        <v>10.612</v>
      </c>
      <c r="F200">
        <v>10.612</v>
      </c>
      <c r="G200"/>
      <c r="H200" t="str">
        <f>+VLOOKUP(B200,Master!E:I,2,0)</f>
        <v>YDT5</v>
      </c>
      <c r="I200" t="str">
        <f>+VLOOKUP(B200,Master!E:I,5,0)</f>
        <v>Regular</v>
      </c>
      <c r="J200" t="str">
        <f>+VLOOKUP(B200,Master!E:I,4,0)</f>
        <v>MD</v>
      </c>
      <c r="K200" t="e">
        <f>+VLOOKUP(J200,Notes!$A$33:$CL$42,MATCH(H200&amp;I200,Notes!$2:$2,0),0)</f>
        <v>#N/A</v>
      </c>
      <c r="L200" s="4" t="e">
        <f t="shared" si="12"/>
        <v>#N/A</v>
      </c>
      <c r="N200" s="2" t="s">
        <v>690</v>
      </c>
      <c r="O200" s="2" t="str">
        <f>VLOOKUP(B200,Master!$E:$I,2,0)</f>
        <v>YDT5</v>
      </c>
      <c r="P200" s="2" t="str">
        <f>VLOOKUP($B200,Master!$E:$I,5,0)</f>
        <v>Regular</v>
      </c>
      <c r="Q200" s="2" t="str">
        <f>VLOOKUP($B200,Master!$E:$I,4,0)</f>
        <v>MD</v>
      </c>
      <c r="R200" s="2" t="e">
        <f>VLOOKUP(Q200,Notes!$A$33:$CF$42,MATCH('AMFI NAV'!O200&amp;P200,Notes!$2:$2,0),0)</f>
        <v>#N/A</v>
      </c>
      <c r="S200" s="2">
        <f t="shared" si="11"/>
        <v>10.257999999999999</v>
      </c>
      <c r="T200" s="2" t="e">
        <f t="shared" si="13"/>
        <v>#N/A</v>
      </c>
      <c r="U200" s="2">
        <v>126393</v>
      </c>
      <c r="V200" s="2" t="s">
        <v>318</v>
      </c>
      <c r="W200" s="2" t="s">
        <v>1556</v>
      </c>
      <c r="Y200">
        <v>17.835999999999999</v>
      </c>
    </row>
    <row r="201" spans="1:37" hidden="1" x14ac:dyDescent="0.25">
      <c r="A201" s="2" t="str">
        <f>VLOOKUP(B201,Master!E:J,6,0)</f>
        <v>YDT5DirectD</v>
      </c>
      <c r="B201">
        <v>142279</v>
      </c>
      <c r="C201" t="s">
        <v>1854</v>
      </c>
      <c r="D201" s="4">
        <v>44469</v>
      </c>
      <c r="E201">
        <v>10.752000000000001</v>
      </c>
      <c r="F201">
        <v>10.752000000000001</v>
      </c>
      <c r="G201"/>
      <c r="H201" t="str">
        <f>+VLOOKUP(B201,Master!E:I,2,0)</f>
        <v>YDT5</v>
      </c>
      <c r="I201" t="str">
        <f>+VLOOKUP(B201,Master!E:I,5,0)</f>
        <v>Direct</v>
      </c>
      <c r="J201" t="str">
        <f>+VLOOKUP(B201,Master!E:I,4,0)</f>
        <v>D</v>
      </c>
      <c r="K201" t="e">
        <f>+VLOOKUP(J201,Notes!$A$33:$CL$42,MATCH(H201&amp;I201,Notes!$2:$2,0),0)</f>
        <v>#N/A</v>
      </c>
      <c r="L201" s="4" t="e">
        <f t="shared" si="12"/>
        <v>#N/A</v>
      </c>
      <c r="N201" s="2" t="s">
        <v>1135</v>
      </c>
      <c r="O201" s="2" t="str">
        <f>VLOOKUP(B201,Master!$E:$I,2,0)</f>
        <v>YDT5</v>
      </c>
      <c r="P201" s="2" t="str">
        <f>VLOOKUP($B201,Master!$E:$I,5,0)</f>
        <v>Direct</v>
      </c>
      <c r="Q201" s="2" t="str">
        <f>VLOOKUP($B201,Master!$E:$I,4,0)</f>
        <v>D</v>
      </c>
      <c r="R201" s="2" t="e">
        <f>VLOOKUP(Q201,Notes!$A$33:$CF$42,MATCH('AMFI NAV'!O201&amp;P201,Notes!$2:$2,0),0)</f>
        <v>#N/A</v>
      </c>
      <c r="S201" s="2">
        <f t="shared" si="11"/>
        <v>10.333</v>
      </c>
      <c r="T201" s="2" t="e">
        <f t="shared" si="13"/>
        <v>#N/A</v>
      </c>
      <c r="U201" s="2">
        <v>126391</v>
      </c>
      <c r="V201" s="2" t="s">
        <v>837</v>
      </c>
      <c r="W201" s="2" t="s">
        <v>1557</v>
      </c>
      <c r="X201" t="s">
        <v>1558</v>
      </c>
      <c r="Y201">
        <v>11.644</v>
      </c>
    </row>
    <row r="202" spans="1:37" hidden="1" x14ac:dyDescent="0.25">
      <c r="A202" s="2" t="str">
        <f>VLOOKUP(B202,Master!E:J,6,0)</f>
        <v>YDT5RegularD</v>
      </c>
      <c r="B202">
        <v>142280</v>
      </c>
      <c r="C202" t="s">
        <v>1856</v>
      </c>
      <c r="D202" s="4">
        <v>44469</v>
      </c>
      <c r="E202">
        <v>10.581</v>
      </c>
      <c r="F202">
        <v>10.581</v>
      </c>
      <c r="G202"/>
      <c r="H202" t="str">
        <f>+VLOOKUP(B202,Master!E:I,2,0)</f>
        <v>YDT5</v>
      </c>
      <c r="I202" t="str">
        <f>+VLOOKUP(B202,Master!E:I,5,0)</f>
        <v>Regular</v>
      </c>
      <c r="J202" t="str">
        <f>+VLOOKUP(B202,Master!E:I,4,0)</f>
        <v>D</v>
      </c>
      <c r="K202" t="e">
        <f>+VLOOKUP(J202,Notes!$A$33:$CL$42,MATCH(H202&amp;I202,Notes!$2:$2,0),0)</f>
        <v>#N/A</v>
      </c>
      <c r="L202" s="4" t="e">
        <f t="shared" si="12"/>
        <v>#N/A</v>
      </c>
      <c r="N202" s="2" t="s">
        <v>1136</v>
      </c>
      <c r="O202" s="2" t="str">
        <f>VLOOKUP(B202,Master!$E:$I,2,0)</f>
        <v>YDT5</v>
      </c>
      <c r="P202" s="2" t="str">
        <f>VLOOKUP($B202,Master!$E:$I,5,0)</f>
        <v>Regular</v>
      </c>
      <c r="Q202" s="2" t="str">
        <f>VLOOKUP($B202,Master!$E:$I,4,0)</f>
        <v>D</v>
      </c>
      <c r="R202" s="2" t="e">
        <f>VLOOKUP(Q202,Notes!$A$33:$CF$42,MATCH('AMFI NAV'!O202&amp;P202,Notes!$2:$2,0),0)</f>
        <v>#N/A</v>
      </c>
      <c r="S202" s="2">
        <f t="shared" si="11"/>
        <v>10.228</v>
      </c>
      <c r="T202" s="2" t="e">
        <f t="shared" si="13"/>
        <v>#N/A</v>
      </c>
      <c r="U202" s="2">
        <v>126394</v>
      </c>
      <c r="V202" s="2" t="s">
        <v>838</v>
      </c>
      <c r="W202" s="2" t="s">
        <v>1559</v>
      </c>
      <c r="Y202">
        <v>16.54</v>
      </c>
    </row>
    <row r="203" spans="1:37" hidden="1" x14ac:dyDescent="0.25">
      <c r="A203" s="2" t="str">
        <f>VLOOKUP(B203,Master!E:J,6,0)</f>
        <v>YDT5DirectMD</v>
      </c>
      <c r="B203">
        <v>142281</v>
      </c>
      <c r="C203" t="s">
        <v>1855</v>
      </c>
      <c r="D203" s="4">
        <v>44469</v>
      </c>
      <c r="E203">
        <v>11.073</v>
      </c>
      <c r="F203">
        <v>11.073</v>
      </c>
      <c r="G203"/>
      <c r="H203" t="str">
        <f>+VLOOKUP(B203,Master!E:I,2,0)</f>
        <v>YDT5</v>
      </c>
      <c r="I203" t="str">
        <f>+VLOOKUP(B203,Master!E:I,5,0)</f>
        <v>Direct</v>
      </c>
      <c r="J203" t="str">
        <f>+VLOOKUP(B203,Master!E:I,4,0)</f>
        <v>MD</v>
      </c>
      <c r="K203" t="e">
        <f>+VLOOKUP(J203,Notes!$A$33:$CL$42,MATCH(H203&amp;I203,Notes!$2:$2,0),0)</f>
        <v>#N/A</v>
      </c>
      <c r="L203" s="4" t="e">
        <f t="shared" si="12"/>
        <v>#N/A</v>
      </c>
      <c r="N203" s="2" t="s">
        <v>1137</v>
      </c>
      <c r="O203" s="2" t="str">
        <f>VLOOKUP(B203,Master!$E:$I,2,0)</f>
        <v>YDT5</v>
      </c>
      <c r="P203" s="2" t="str">
        <f>VLOOKUP($B203,Master!$E:$I,5,0)</f>
        <v>Direct</v>
      </c>
      <c r="Q203" s="2" t="str">
        <f>VLOOKUP($B203,Master!$E:$I,4,0)</f>
        <v>MD</v>
      </c>
      <c r="R203" s="2" t="e">
        <f>VLOOKUP(Q203,Notes!$A$33:$CF$42,MATCH('AMFI NAV'!O203&amp;P203,Notes!$2:$2,0),0)</f>
        <v>#N/A</v>
      </c>
      <c r="S203" s="2">
        <f t="shared" si="11"/>
        <v>10.641999999999999</v>
      </c>
      <c r="T203" s="2" t="e">
        <f t="shared" si="13"/>
        <v>#N/A</v>
      </c>
      <c r="U203" s="2">
        <v>126392</v>
      </c>
      <c r="V203" s="2" t="s">
        <v>839</v>
      </c>
      <c r="W203" s="2" t="s">
        <v>1560</v>
      </c>
      <c r="X203" t="s">
        <v>1561</v>
      </c>
      <c r="Y203">
        <v>10.786</v>
      </c>
    </row>
    <row r="204" spans="1:37" hidden="1" x14ac:dyDescent="0.25">
      <c r="A204" s="2" t="str">
        <f>VLOOKUP(B204,Master!E:J,6,0)</f>
        <v>YDT5RegularG</v>
      </c>
      <c r="B204">
        <v>142282</v>
      </c>
      <c r="C204" t="s">
        <v>829</v>
      </c>
      <c r="D204" s="4">
        <v>44469</v>
      </c>
      <c r="E204">
        <v>11.983000000000001</v>
      </c>
      <c r="F204">
        <v>11.983000000000001</v>
      </c>
      <c r="G204"/>
      <c r="H204" t="str">
        <f>+VLOOKUP(B204,Master!E:I,2,0)</f>
        <v>YDT5</v>
      </c>
      <c r="I204" t="str">
        <f>+VLOOKUP(B204,Master!E:I,5,0)</f>
        <v>Regular</v>
      </c>
      <c r="J204" t="str">
        <f>+VLOOKUP(B204,Master!E:I,4,0)</f>
        <v>G</v>
      </c>
      <c r="K204" t="e">
        <f>+VLOOKUP(J204,Notes!$A$33:$CL$42,MATCH(H204&amp;I204,Notes!$2:$2,0),0)</f>
        <v>#N/A</v>
      </c>
      <c r="L204" s="4" t="e">
        <f t="shared" si="12"/>
        <v>#N/A</v>
      </c>
      <c r="N204" s="2" t="s">
        <v>1138</v>
      </c>
      <c r="O204" s="2" t="str">
        <f>VLOOKUP(B204,Master!$E:$I,2,0)</f>
        <v>YDT5</v>
      </c>
      <c r="P204" s="2" t="str">
        <f>VLOOKUP($B204,Master!$E:$I,5,0)</f>
        <v>Regular</v>
      </c>
      <c r="Q204" s="2" t="str">
        <f>VLOOKUP($B204,Master!$E:$I,4,0)</f>
        <v>G</v>
      </c>
      <c r="R204" s="2" t="e">
        <f>VLOOKUP(Q204,Notes!$A$33:$CF$42,MATCH('AMFI NAV'!O204&amp;P204,Notes!$2:$2,0),0)</f>
        <v>#N/A</v>
      </c>
      <c r="S204" s="2">
        <f t="shared" si="11"/>
        <v>11.583</v>
      </c>
      <c r="T204" s="2" t="e">
        <f t="shared" si="13"/>
        <v>#N/A</v>
      </c>
      <c r="U204" s="2">
        <v>142279</v>
      </c>
      <c r="V204" s="2" t="s">
        <v>825</v>
      </c>
      <c r="W204" s="2" t="s">
        <v>1562</v>
      </c>
      <c r="X204" t="s">
        <v>1563</v>
      </c>
      <c r="Y204">
        <v>10.333</v>
      </c>
    </row>
    <row r="205" spans="1:37" hidden="1" x14ac:dyDescent="0.25">
      <c r="A205" s="2" t="str">
        <f>VLOOKUP(B205,Master!E:J,6,0)</f>
        <v>YDT5DirectG</v>
      </c>
      <c r="B205">
        <v>142283</v>
      </c>
      <c r="C205" t="s">
        <v>826</v>
      </c>
      <c r="D205" s="4">
        <v>44469</v>
      </c>
      <c r="E205">
        <v>12.250999999999999</v>
      </c>
      <c r="F205">
        <v>12.250999999999999</v>
      </c>
      <c r="G205"/>
      <c r="H205" t="str">
        <f>+VLOOKUP(B205,Master!E:I,2,0)</f>
        <v>YDT5</v>
      </c>
      <c r="I205" t="str">
        <f>+VLOOKUP(B205,Master!E:I,5,0)</f>
        <v>Direct</v>
      </c>
      <c r="J205" t="str">
        <f>+VLOOKUP(B205,Master!E:I,4,0)</f>
        <v>G</v>
      </c>
      <c r="K205" t="e">
        <f>+VLOOKUP(J205,Notes!$A$33:$CL$42,MATCH(H205&amp;I205,Notes!$2:$2,0),0)</f>
        <v>#N/A</v>
      </c>
      <c r="L205" s="4" t="e">
        <f t="shared" si="12"/>
        <v>#N/A</v>
      </c>
      <c r="N205" s="2" t="s">
        <v>1139</v>
      </c>
      <c r="O205" s="2" t="str">
        <f>VLOOKUP(B205,Master!$E:$I,2,0)</f>
        <v>YDT5</v>
      </c>
      <c r="P205" s="2" t="str">
        <f>VLOOKUP($B205,Master!$E:$I,5,0)</f>
        <v>Direct</v>
      </c>
      <c r="Q205" s="2" t="str">
        <f>VLOOKUP($B205,Master!$E:$I,4,0)</f>
        <v>G</v>
      </c>
      <c r="R205" s="2" t="e">
        <f>VLOOKUP(Q205,Notes!$A$33:$CF$42,MATCH('AMFI NAV'!O205&amp;P205,Notes!$2:$2,0),0)</f>
        <v>#N/A</v>
      </c>
      <c r="S205" s="2">
        <f t="shared" si="11"/>
        <v>11.773</v>
      </c>
      <c r="T205" s="2" t="e">
        <f t="shared" si="13"/>
        <v>#N/A</v>
      </c>
      <c r="U205" s="2">
        <v>142283</v>
      </c>
      <c r="V205" s="2" t="s">
        <v>826</v>
      </c>
      <c r="W205" s="2" t="s">
        <v>1564</v>
      </c>
      <c r="Y205">
        <v>11.773</v>
      </c>
    </row>
    <row r="206" spans="1:37" x14ac:dyDescent="0.25">
      <c r="A206" s="2" t="str">
        <f>VLOOKUP(B206,Master!E:J,6,0)</f>
        <v>YDT6RegularG</v>
      </c>
      <c r="B206">
        <v>142306</v>
      </c>
      <c r="C206" t="s">
        <v>904</v>
      </c>
      <c r="D206" s="4">
        <v>44314</v>
      </c>
      <c r="E206" t="str">
        <f t="shared" ref="E206:E225" si="14">AB206&amp;"**"</f>
        <v>12.4820**</v>
      </c>
      <c r="F206">
        <v>12.481999999999999</v>
      </c>
      <c r="G206"/>
      <c r="H206" t="str">
        <f>+VLOOKUP(B206,Master!E:I,2,0)</f>
        <v>YDT6</v>
      </c>
      <c r="I206" t="str">
        <f>+VLOOKUP(B206,Master!E:I,5,0)</f>
        <v>Regular</v>
      </c>
      <c r="J206" t="str">
        <f>+VLOOKUP(B206,Master!E:I,4,0)</f>
        <v>G</v>
      </c>
      <c r="K206" t="e">
        <f>+VLOOKUP(J206,Notes!$A$33:$CL$42,MATCH(H206&amp;I206,Notes!$2:$2,0),0)</f>
        <v>#N/A</v>
      </c>
      <c r="L206" s="4" t="e">
        <f t="shared" si="12"/>
        <v>#N/A</v>
      </c>
      <c r="N206" s="2" t="s">
        <v>1140</v>
      </c>
      <c r="O206" s="2" t="str">
        <f>VLOOKUP(B206,Master!$E:$I,2,0)</f>
        <v>YDT6</v>
      </c>
      <c r="P206" s="2" t="str">
        <f>VLOOKUP($B206,Master!$E:$I,5,0)</f>
        <v>Regular</v>
      </c>
      <c r="Q206" s="2" t="str">
        <f>VLOOKUP($B206,Master!$E:$I,4,0)</f>
        <v>G</v>
      </c>
      <c r="R206" s="2" t="e">
        <f>VLOOKUP(Q206,Notes!$A$33:$CF$42,MATCH('AMFI NAV'!O206&amp;P206,Notes!$2:$2,0),0)</f>
        <v>#N/A</v>
      </c>
      <c r="S206" s="2">
        <f t="shared" si="11"/>
        <v>12.2302</v>
      </c>
      <c r="T206" s="2" t="e">
        <f t="shared" si="13"/>
        <v>#N/A</v>
      </c>
      <c r="U206" s="2">
        <v>142281</v>
      </c>
      <c r="V206" s="2" t="s">
        <v>827</v>
      </c>
      <c r="W206" s="2" t="s">
        <v>1565</v>
      </c>
      <c r="X206" t="s">
        <v>1566</v>
      </c>
      <c r="Y206">
        <v>10.641999999999999</v>
      </c>
      <c r="AB206" t="str">
        <f t="shared" ref="AB206:AB225" si="15">TEXT(F206,"0."&amp;REPT(0,AK206))</f>
        <v>12.4820</v>
      </c>
      <c r="AK206">
        <v>4</v>
      </c>
    </row>
    <row r="207" spans="1:37" x14ac:dyDescent="0.25">
      <c r="A207" s="2" t="str">
        <f>VLOOKUP(B207,Master!E:J,6,0)</f>
        <v>YDT6RegularD</v>
      </c>
      <c r="B207">
        <v>142307</v>
      </c>
      <c r="C207" t="s">
        <v>1901</v>
      </c>
      <c r="D207" s="4">
        <v>44314</v>
      </c>
      <c r="E207" t="str">
        <f t="shared" si="14"/>
        <v>12.4820**</v>
      </c>
      <c r="F207">
        <v>12.481999999999999</v>
      </c>
      <c r="G207"/>
      <c r="H207" t="str">
        <f>+VLOOKUP(B207,Master!E:I,2,0)</f>
        <v>YDT6</v>
      </c>
      <c r="I207" t="str">
        <f>+VLOOKUP(B207,Master!E:I,5,0)</f>
        <v>Regular</v>
      </c>
      <c r="J207" t="str">
        <f>+VLOOKUP(B207,Master!E:I,4,0)</f>
        <v>D</v>
      </c>
      <c r="K207" t="e">
        <f>+VLOOKUP(J207,Notes!$A$33:$CL$42,MATCH(H207&amp;I207,Notes!$2:$2,0),0)</f>
        <v>#N/A</v>
      </c>
      <c r="L207" s="4" t="e">
        <f t="shared" si="12"/>
        <v>#N/A</v>
      </c>
      <c r="N207" s="2" t="s">
        <v>1141</v>
      </c>
      <c r="O207" s="2" t="str">
        <f>VLOOKUP(B207,Master!$E:$I,2,0)</f>
        <v>YDT6</v>
      </c>
      <c r="P207" s="2" t="str">
        <f>VLOOKUP($B207,Master!$E:$I,5,0)</f>
        <v>Regular</v>
      </c>
      <c r="Q207" s="2" t="str">
        <f>VLOOKUP($B207,Master!$E:$I,4,0)</f>
        <v>D</v>
      </c>
      <c r="R207" s="2" t="e">
        <f>VLOOKUP(Q207,Notes!$A$33:$CF$42,MATCH('AMFI NAV'!O207&amp;P207,Notes!$2:$2,0),0)</f>
        <v>#N/A</v>
      </c>
      <c r="S207" s="2">
        <f t="shared" si="11"/>
        <v>12.2302</v>
      </c>
      <c r="T207" s="2" t="e">
        <f t="shared" si="13"/>
        <v>#N/A</v>
      </c>
      <c r="U207" s="2">
        <v>142280</v>
      </c>
      <c r="V207" s="2" t="s">
        <v>828</v>
      </c>
      <c r="W207" s="2" t="s">
        <v>1567</v>
      </c>
      <c r="X207" t="s">
        <v>1568</v>
      </c>
      <c r="Y207">
        <v>10.228</v>
      </c>
      <c r="AB207" t="str">
        <f t="shared" si="15"/>
        <v>12.4820</v>
      </c>
      <c r="AK207">
        <v>4</v>
      </c>
    </row>
    <row r="208" spans="1:37" x14ac:dyDescent="0.25">
      <c r="A208" s="2" t="str">
        <f>VLOOKUP(B208,Master!E:J,6,0)</f>
        <v>YDT6RegularQD</v>
      </c>
      <c r="B208">
        <v>142308</v>
      </c>
      <c r="C208" t="s">
        <v>1902</v>
      </c>
      <c r="D208" s="4">
        <v>44314</v>
      </c>
      <c r="E208" t="str">
        <f t="shared" si="14"/>
        <v>12.4820**</v>
      </c>
      <c r="F208">
        <v>12.481999999999999</v>
      </c>
      <c r="G208"/>
      <c r="H208" t="str">
        <f>+VLOOKUP(B208,Master!E:I,2,0)</f>
        <v>YDT6</v>
      </c>
      <c r="I208" t="str">
        <f>+VLOOKUP(B208,Master!E:I,5,0)</f>
        <v>Regular</v>
      </c>
      <c r="J208" t="str">
        <f>+VLOOKUP(B208,Master!E:I,4,0)</f>
        <v>QD</v>
      </c>
      <c r="K208" t="e">
        <f>+VLOOKUP(J208,Notes!$A$33:$CL$42,MATCH(H208&amp;I208,Notes!$2:$2,0),0)</f>
        <v>#N/A</v>
      </c>
      <c r="L208" s="4" t="e">
        <f t="shared" si="12"/>
        <v>#N/A</v>
      </c>
      <c r="N208" s="2" t="s">
        <v>1142</v>
      </c>
      <c r="O208" s="2" t="str">
        <f>VLOOKUP(B208,Master!$E:$I,2,0)</f>
        <v>YDT6</v>
      </c>
      <c r="P208" s="2" t="str">
        <f>VLOOKUP($B208,Master!$E:$I,5,0)</f>
        <v>Regular</v>
      </c>
      <c r="Q208" s="2" t="str">
        <f>VLOOKUP($B208,Master!$E:$I,4,0)</f>
        <v>QD</v>
      </c>
      <c r="R208" s="2" t="e">
        <f>VLOOKUP(Q208,Notes!$A$33:$CF$42,MATCH('AMFI NAV'!O208&amp;P208,Notes!$2:$2,0),0)</f>
        <v>#N/A</v>
      </c>
      <c r="S208" s="2">
        <f t="shared" si="11"/>
        <v>12.2302</v>
      </c>
      <c r="T208" s="2" t="e">
        <f t="shared" si="13"/>
        <v>#N/A</v>
      </c>
      <c r="U208" s="2">
        <v>142282</v>
      </c>
      <c r="V208" s="2" t="s">
        <v>829</v>
      </c>
      <c r="W208" s="2" t="s">
        <v>1569</v>
      </c>
      <c r="Y208">
        <v>11.583</v>
      </c>
      <c r="AB208" t="str">
        <f t="shared" si="15"/>
        <v>12.4820</v>
      </c>
      <c r="AK208">
        <v>4</v>
      </c>
    </row>
    <row r="209" spans="1:37" x14ac:dyDescent="0.25">
      <c r="A209" s="2" t="str">
        <f>VLOOKUP(B209,Master!E:J,6,0)</f>
        <v>YDT6DirectG</v>
      </c>
      <c r="B209">
        <v>142309</v>
      </c>
      <c r="C209" t="s">
        <v>901</v>
      </c>
      <c r="D209" s="4">
        <v>44314</v>
      </c>
      <c r="E209" t="str">
        <f t="shared" si="14"/>
        <v>12.5799**</v>
      </c>
      <c r="F209">
        <v>12.5799</v>
      </c>
      <c r="G209"/>
      <c r="H209" t="str">
        <f>+VLOOKUP(B209,Master!E:I,2,0)</f>
        <v>YDT6</v>
      </c>
      <c r="I209" t="str">
        <f>+VLOOKUP(B209,Master!E:I,5,0)</f>
        <v>Direct</v>
      </c>
      <c r="J209" t="str">
        <f>+VLOOKUP(B209,Master!E:I,4,0)</f>
        <v>G</v>
      </c>
      <c r="K209" t="e">
        <f>+VLOOKUP(J209,Notes!$A$33:$CL$42,MATCH(H209&amp;I209,Notes!$2:$2,0),0)</f>
        <v>#N/A</v>
      </c>
      <c r="L209" s="4" t="e">
        <f t="shared" si="12"/>
        <v>#N/A</v>
      </c>
      <c r="N209" s="2" t="s">
        <v>1143</v>
      </c>
      <c r="O209" s="2" t="str">
        <f>VLOOKUP(B209,Master!$E:$I,2,0)</f>
        <v>YDT6</v>
      </c>
      <c r="P209" s="2" t="str">
        <f>VLOOKUP($B209,Master!$E:$I,5,0)</f>
        <v>Direct</v>
      </c>
      <c r="Q209" s="2" t="str">
        <f>VLOOKUP($B209,Master!$E:$I,4,0)</f>
        <v>G</v>
      </c>
      <c r="R209" s="2" t="e">
        <f>VLOOKUP(Q209,Notes!$A$33:$CF$42,MATCH('AMFI NAV'!O209&amp;P209,Notes!$2:$2,0),0)</f>
        <v>#N/A</v>
      </c>
      <c r="S209" s="2">
        <f t="shared" si="11"/>
        <v>12.312099999999999</v>
      </c>
      <c r="T209" s="2" t="e">
        <f t="shared" si="13"/>
        <v>#N/A</v>
      </c>
      <c r="U209" s="2">
        <v>142278</v>
      </c>
      <c r="V209" s="2" t="s">
        <v>830</v>
      </c>
      <c r="W209" s="2" t="s">
        <v>1570</v>
      </c>
      <c r="X209" t="s">
        <v>1571</v>
      </c>
      <c r="Y209">
        <v>10.257999999999999</v>
      </c>
      <c r="AB209" t="str">
        <f t="shared" si="15"/>
        <v>12.5799</v>
      </c>
      <c r="AK209">
        <v>4</v>
      </c>
    </row>
    <row r="210" spans="1:37" x14ac:dyDescent="0.25">
      <c r="A210" s="2" t="str">
        <f>VLOOKUP(B210,Master!E:J,6,0)</f>
        <v>YDT6DirectD</v>
      </c>
      <c r="B210">
        <v>142310</v>
      </c>
      <c r="C210" t="s">
        <v>1899</v>
      </c>
      <c r="D210" s="4">
        <v>44314</v>
      </c>
      <c r="E210" t="str">
        <f t="shared" si="14"/>
        <v>12.5799**</v>
      </c>
      <c r="F210">
        <v>12.5799</v>
      </c>
      <c r="G210"/>
      <c r="H210" t="str">
        <f>+VLOOKUP(B210,Master!E:I,2,0)</f>
        <v>YDT6</v>
      </c>
      <c r="I210" t="str">
        <f>+VLOOKUP(B210,Master!E:I,5,0)</f>
        <v>Direct</v>
      </c>
      <c r="J210" t="str">
        <f>+VLOOKUP(B210,Master!E:I,4,0)</f>
        <v>D</v>
      </c>
      <c r="K210" t="e">
        <f>+VLOOKUP(J210,Notes!$A$33:$CL$42,MATCH(H210&amp;I210,Notes!$2:$2,0),0)</f>
        <v>#N/A</v>
      </c>
      <c r="L210" s="4" t="e">
        <f t="shared" si="12"/>
        <v>#N/A</v>
      </c>
      <c r="N210" s="2" t="s">
        <v>1144</v>
      </c>
      <c r="O210" s="2" t="str">
        <f>VLOOKUP(B210,Master!$E:$I,2,0)</f>
        <v>YDT6</v>
      </c>
      <c r="P210" s="2" t="str">
        <f>VLOOKUP($B210,Master!$E:$I,5,0)</f>
        <v>Direct</v>
      </c>
      <c r="Q210" s="2" t="str">
        <f>VLOOKUP($B210,Master!$E:$I,4,0)</f>
        <v>D</v>
      </c>
      <c r="R210" s="2" t="e">
        <f>VLOOKUP(Q210,Notes!$A$33:$CF$42,MATCH('AMFI NAV'!O210&amp;P210,Notes!$2:$2,0),0)</f>
        <v>#N/A</v>
      </c>
      <c r="S210" s="2">
        <f t="shared" si="11"/>
        <v>12.311999999999999</v>
      </c>
      <c r="T210" s="2" t="e">
        <f t="shared" si="13"/>
        <v>#N/A</v>
      </c>
      <c r="U210" s="2">
        <v>136568</v>
      </c>
      <c r="V210" s="2" t="s">
        <v>840</v>
      </c>
      <c r="W210" s="2" t="s">
        <v>1572</v>
      </c>
      <c r="X210" t="s">
        <v>1573</v>
      </c>
      <c r="Y210">
        <v>11.881</v>
      </c>
      <c r="AB210" t="str">
        <f t="shared" si="15"/>
        <v>12.5799</v>
      </c>
      <c r="AK210">
        <v>4</v>
      </c>
    </row>
    <row r="211" spans="1:37" x14ac:dyDescent="0.25">
      <c r="A211" s="2" t="str">
        <f>VLOOKUP(B211,Master!E:J,6,0)</f>
        <v>YDT6DirectQD</v>
      </c>
      <c r="B211">
        <v>142311</v>
      </c>
      <c r="C211" t="s">
        <v>1900</v>
      </c>
      <c r="D211" s="4">
        <v>44314</v>
      </c>
      <c r="E211" t="str">
        <f t="shared" si="14"/>
        <v>12.5799**</v>
      </c>
      <c r="F211">
        <v>12.5799</v>
      </c>
      <c r="G211"/>
      <c r="H211" t="str">
        <f>+VLOOKUP(B211,Master!E:I,2,0)</f>
        <v>YDT6</v>
      </c>
      <c r="I211" t="str">
        <f>+VLOOKUP(B211,Master!E:I,5,0)</f>
        <v>Direct</v>
      </c>
      <c r="J211" t="str">
        <f>+VLOOKUP(B211,Master!E:I,4,0)</f>
        <v>QD</v>
      </c>
      <c r="K211" t="e">
        <f>+VLOOKUP(J211,Notes!$A$33:$CL$42,MATCH(H211&amp;I211,Notes!$2:$2,0),0)</f>
        <v>#N/A</v>
      </c>
      <c r="L211" s="4" t="e">
        <f t="shared" si="12"/>
        <v>#N/A</v>
      </c>
      <c r="N211" s="2" t="s">
        <v>1145</v>
      </c>
      <c r="O211" s="2" t="str">
        <f>VLOOKUP(B211,Master!$E:$I,2,0)</f>
        <v>YDT6</v>
      </c>
      <c r="P211" s="2" t="str">
        <f>VLOOKUP($B211,Master!$E:$I,5,0)</f>
        <v>Direct</v>
      </c>
      <c r="Q211" s="2" t="str">
        <f>VLOOKUP($B211,Master!$E:$I,4,0)</f>
        <v>QD</v>
      </c>
      <c r="R211" s="2" t="e">
        <f>VLOOKUP(Q211,Notes!$A$33:$CF$42,MATCH('AMFI NAV'!O211&amp;P211,Notes!$2:$2,0),0)</f>
        <v>#N/A</v>
      </c>
      <c r="S211" s="2">
        <f t="shared" si="11"/>
        <v>12.312099999999999</v>
      </c>
      <c r="T211" s="2" t="e">
        <f t="shared" si="13"/>
        <v>#N/A</v>
      </c>
      <c r="U211" s="2">
        <v>136567</v>
      </c>
      <c r="V211" s="2" t="s">
        <v>841</v>
      </c>
      <c r="W211" s="2" t="s">
        <v>1574</v>
      </c>
      <c r="Y211">
        <v>13.939</v>
      </c>
      <c r="AB211" t="str">
        <f t="shared" si="15"/>
        <v>12.5799</v>
      </c>
      <c r="AK211">
        <v>4</v>
      </c>
    </row>
    <row r="212" spans="1:37" x14ac:dyDescent="0.25">
      <c r="A212" s="2" t="str">
        <f>VLOOKUP(B212,Master!E:J,6,0)</f>
        <v>YDT7RegularG</v>
      </c>
      <c r="B212">
        <v>142471</v>
      </c>
      <c r="C212" t="s">
        <v>908</v>
      </c>
      <c r="D212" s="4">
        <v>44343</v>
      </c>
      <c r="E212" t="str">
        <f t="shared" si="14"/>
        <v>12.5981**</v>
      </c>
      <c r="F212">
        <v>12.598100000000001</v>
      </c>
      <c r="G212"/>
      <c r="H212" t="str">
        <f>+VLOOKUP(B212,Master!E:I,2,0)</f>
        <v>YDT7</v>
      </c>
      <c r="I212" t="str">
        <f>+VLOOKUP(B212,Master!E:I,5,0)</f>
        <v>Regular</v>
      </c>
      <c r="J212" t="str">
        <f>+VLOOKUP(B212,Master!E:I,4,0)</f>
        <v>G</v>
      </c>
      <c r="K212" t="e">
        <f>+VLOOKUP(J212,Notes!$A$33:$CL$42,MATCH(H212&amp;I212,Notes!$2:$2,0),0)</f>
        <v>#N/A</v>
      </c>
      <c r="L212" s="4" t="e">
        <f t="shared" si="12"/>
        <v>#N/A</v>
      </c>
      <c r="N212" s="2" t="s">
        <v>1146</v>
      </c>
      <c r="O212" s="2" t="str">
        <f>VLOOKUP(B212,Master!$E:$I,2,0)</f>
        <v>YDT7</v>
      </c>
      <c r="P212" s="2" t="str">
        <f>VLOOKUP($B212,Master!$E:$I,5,0)</f>
        <v>Regular</v>
      </c>
      <c r="Q212" s="2" t="str">
        <f>VLOOKUP($B212,Master!$E:$I,4,0)</f>
        <v>G</v>
      </c>
      <c r="R212" s="2" t="e">
        <f>VLOOKUP(Q212,Notes!$A$33:$CF$42,MATCH('AMFI NAV'!O212&amp;P212,Notes!$2:$2,0),0)</f>
        <v>#N/A</v>
      </c>
      <c r="S212" s="2">
        <f t="shared" si="11"/>
        <v>12.300800000000001</v>
      </c>
      <c r="T212" s="2" t="e">
        <f t="shared" si="13"/>
        <v>#N/A</v>
      </c>
      <c r="U212" s="2">
        <v>136569</v>
      </c>
      <c r="V212" s="2" t="s">
        <v>842</v>
      </c>
      <c r="W212" s="2" t="s">
        <v>1575</v>
      </c>
      <c r="X212" t="s">
        <v>1576</v>
      </c>
      <c r="Y212">
        <v>12.313000000000001</v>
      </c>
      <c r="AB212" t="str">
        <f t="shared" si="15"/>
        <v>12.5981</v>
      </c>
      <c r="AK212">
        <v>4</v>
      </c>
    </row>
    <row r="213" spans="1:37" x14ac:dyDescent="0.25">
      <c r="A213" s="2" t="str">
        <f>VLOOKUP(B213,Master!E:J,6,0)</f>
        <v>YDT7RegularD</v>
      </c>
      <c r="B213">
        <v>142472</v>
      </c>
      <c r="C213" t="s">
        <v>1903</v>
      </c>
      <c r="D213" s="4">
        <v>44343</v>
      </c>
      <c r="E213" t="str">
        <f t="shared" si="14"/>
        <v>12.5981**</v>
      </c>
      <c r="F213">
        <v>12.598100000000001</v>
      </c>
      <c r="G213"/>
      <c r="H213" t="str">
        <f>+VLOOKUP(B213,Master!E:I,2,0)</f>
        <v>YDT7</v>
      </c>
      <c r="I213" t="str">
        <f>+VLOOKUP(B213,Master!E:I,5,0)</f>
        <v>Regular</v>
      </c>
      <c r="J213" t="str">
        <f>+VLOOKUP(B213,Master!E:I,4,0)</f>
        <v>D</v>
      </c>
      <c r="K213" t="e">
        <f>+VLOOKUP(J213,Notes!$A$33:$CL$42,MATCH(H213&amp;I213,Notes!$2:$2,0),0)</f>
        <v>#N/A</v>
      </c>
      <c r="L213" s="4" t="e">
        <f t="shared" si="12"/>
        <v>#N/A</v>
      </c>
      <c r="N213" s="2" t="s">
        <v>1147</v>
      </c>
      <c r="O213" s="2" t="str">
        <f>VLOOKUP(B213,Master!$E:$I,2,0)</f>
        <v>YDT7</v>
      </c>
      <c r="P213" s="2" t="str">
        <f>VLOOKUP($B213,Master!$E:$I,5,0)</f>
        <v>Regular</v>
      </c>
      <c r="Q213" s="2" t="str">
        <f>VLOOKUP($B213,Master!$E:$I,4,0)</f>
        <v>D</v>
      </c>
      <c r="R213" s="2" t="e">
        <f>VLOOKUP(Q213,Notes!$A$33:$CF$42,MATCH('AMFI NAV'!O213&amp;P213,Notes!$2:$2,0),0)</f>
        <v>#N/A</v>
      </c>
      <c r="S213" s="2">
        <f t="shared" si="11"/>
        <v>12.300800000000001</v>
      </c>
      <c r="T213" s="2" t="e">
        <f t="shared" si="13"/>
        <v>#N/A</v>
      </c>
      <c r="U213" s="2">
        <v>136570</v>
      </c>
      <c r="V213" s="2" t="s">
        <v>843</v>
      </c>
      <c r="W213" s="2" t="s">
        <v>1577</v>
      </c>
      <c r="X213" t="s">
        <v>1578</v>
      </c>
      <c r="Y213">
        <v>12.489000000000001</v>
      </c>
      <c r="AB213" t="str">
        <f t="shared" si="15"/>
        <v>12.5981</v>
      </c>
      <c r="AK213">
        <v>4</v>
      </c>
    </row>
    <row r="214" spans="1:37" x14ac:dyDescent="0.25">
      <c r="A214" s="2" t="str">
        <f>VLOOKUP(B214,Master!E:J,6,0)</f>
        <v>YDT7RegularQD</v>
      </c>
      <c r="B214">
        <v>142474</v>
      </c>
      <c r="C214" t="s">
        <v>1904</v>
      </c>
      <c r="D214" s="4">
        <v>44343</v>
      </c>
      <c r="E214" t="str">
        <f t="shared" si="14"/>
        <v>12.5981**</v>
      </c>
      <c r="F214">
        <v>12.598100000000001</v>
      </c>
      <c r="G214"/>
      <c r="H214" t="str">
        <f>+VLOOKUP(B214,Master!E:I,2,0)</f>
        <v>YDT7</v>
      </c>
      <c r="I214" t="str">
        <f>+VLOOKUP(B214,Master!E:I,5,0)</f>
        <v>Regular</v>
      </c>
      <c r="J214" t="str">
        <f>+VLOOKUP(B214,Master!E:I,4,0)</f>
        <v>QD</v>
      </c>
      <c r="K214" t="e">
        <f>+VLOOKUP(J214,Notes!$A$33:$CL$42,MATCH(H214&amp;I214,Notes!$2:$2,0),0)</f>
        <v>#N/A</v>
      </c>
      <c r="L214" s="4" t="e">
        <f t="shared" si="12"/>
        <v>#N/A</v>
      </c>
      <c r="N214" s="2" t="s">
        <v>1148</v>
      </c>
      <c r="O214" s="2" t="str">
        <f>VLOOKUP(B214,Master!$E:$I,2,0)</f>
        <v>YDT7</v>
      </c>
      <c r="P214" s="2" t="str">
        <f>VLOOKUP($B214,Master!$E:$I,5,0)</f>
        <v>Regular</v>
      </c>
      <c r="Q214" s="2" t="str">
        <f>VLOOKUP($B214,Master!$E:$I,4,0)</f>
        <v>QD</v>
      </c>
      <c r="R214" s="2" t="e">
        <f>VLOOKUP(Q214,Notes!$A$33:$CF$42,MATCH('AMFI NAV'!O214&amp;P214,Notes!$2:$2,0),0)</f>
        <v>#N/A</v>
      </c>
      <c r="S214" s="2">
        <f t="shared" si="11"/>
        <v>12.300800000000001</v>
      </c>
      <c r="T214" s="2" t="e">
        <f t="shared" si="13"/>
        <v>#N/A</v>
      </c>
      <c r="U214" s="2">
        <v>136564</v>
      </c>
      <c r="V214" s="2" t="s">
        <v>844</v>
      </c>
      <c r="W214" s="2" t="s">
        <v>1579</v>
      </c>
      <c r="X214" t="s">
        <v>1580</v>
      </c>
      <c r="Y214">
        <v>11.019</v>
      </c>
      <c r="AB214" t="str">
        <f t="shared" si="15"/>
        <v>12.5981</v>
      </c>
      <c r="AK214">
        <v>4</v>
      </c>
    </row>
    <row r="215" spans="1:37" x14ac:dyDescent="0.25">
      <c r="A215" s="2" t="str">
        <f>VLOOKUP(B215,Master!E:J,6,0)</f>
        <v>YDT7DirectG</v>
      </c>
      <c r="B215">
        <v>142475</v>
      </c>
      <c r="C215" t="s">
        <v>905</v>
      </c>
      <c r="D215" s="4">
        <v>44343</v>
      </c>
      <c r="E215" t="str">
        <f t="shared" si="14"/>
        <v>12.6968**</v>
      </c>
      <c r="F215">
        <v>12.6968</v>
      </c>
      <c r="G215"/>
      <c r="H215" t="str">
        <f>+VLOOKUP(B215,Master!E:I,2,0)</f>
        <v>YDT7</v>
      </c>
      <c r="I215" t="str">
        <f>+VLOOKUP(B215,Master!E:I,5,0)</f>
        <v>Direct</v>
      </c>
      <c r="J215" t="str">
        <f>+VLOOKUP(B215,Master!E:I,4,0)</f>
        <v>G</v>
      </c>
      <c r="K215" t="e">
        <f>+VLOOKUP(J215,Notes!$A$33:$CL$42,MATCH(H215&amp;I215,Notes!$2:$2,0),0)</f>
        <v>#N/A</v>
      </c>
      <c r="L215" s="4" t="e">
        <f t="shared" si="12"/>
        <v>#N/A</v>
      </c>
      <c r="N215" s="2" t="s">
        <v>1149</v>
      </c>
      <c r="O215" s="2" t="str">
        <f>VLOOKUP(B215,Master!$E:$I,2,0)</f>
        <v>YDT7</v>
      </c>
      <c r="P215" s="2" t="str">
        <f>VLOOKUP($B215,Master!$E:$I,5,0)</f>
        <v>Direct</v>
      </c>
      <c r="Q215" s="2" t="str">
        <f>VLOOKUP($B215,Master!$E:$I,4,0)</f>
        <v>G</v>
      </c>
      <c r="R215" s="2" t="e">
        <f>VLOOKUP(Q215,Notes!$A$33:$CF$42,MATCH('AMFI NAV'!O215&amp;P215,Notes!$2:$2,0),0)</f>
        <v>#N/A</v>
      </c>
      <c r="S215" s="2">
        <f t="shared" si="11"/>
        <v>12.3813</v>
      </c>
      <c r="T215" s="2" t="e">
        <f t="shared" si="13"/>
        <v>#N/A</v>
      </c>
      <c r="U215" s="2">
        <v>136563</v>
      </c>
      <c r="V215" s="2" t="s">
        <v>845</v>
      </c>
      <c r="W215" s="2" t="s">
        <v>1581</v>
      </c>
      <c r="Y215">
        <v>13.061999999999999</v>
      </c>
      <c r="AB215" t="str">
        <f t="shared" si="15"/>
        <v>12.6968</v>
      </c>
      <c r="AK215">
        <v>4</v>
      </c>
    </row>
    <row r="216" spans="1:37" x14ac:dyDescent="0.25">
      <c r="A216" s="2" t="str">
        <f>VLOOKUP(B216,Master!E:J,6,0)</f>
        <v>YDT8DirectD</v>
      </c>
      <c r="B216">
        <v>142497</v>
      </c>
      <c r="C216" t="s">
        <v>1889</v>
      </c>
      <c r="D216" s="4">
        <v>44375</v>
      </c>
      <c r="E216" t="str">
        <f t="shared" si="14"/>
        <v>15.528**</v>
      </c>
      <c r="F216">
        <v>15.528</v>
      </c>
      <c r="G216"/>
      <c r="H216" t="str">
        <f>+VLOOKUP(B216,Master!E:I,2,0)</f>
        <v>YDT8</v>
      </c>
      <c r="I216" t="str">
        <f>+VLOOKUP(B216,Master!E:I,5,0)</f>
        <v>Direct</v>
      </c>
      <c r="J216" t="str">
        <f>+VLOOKUP(B216,Master!E:I,4,0)</f>
        <v>D</v>
      </c>
      <c r="K216" t="e">
        <f>+VLOOKUP(J216,Notes!$A$33:$CL$42,MATCH(H216&amp;I216,Notes!$2:$2,0),0)</f>
        <v>#N/A</v>
      </c>
      <c r="L216" s="4" t="e">
        <f t="shared" si="12"/>
        <v>#N/A</v>
      </c>
      <c r="N216" s="2" t="s">
        <v>1150</v>
      </c>
      <c r="O216" s="2" t="str">
        <f>VLOOKUP(B216,Master!$E:$I,2,0)</f>
        <v>YDT8</v>
      </c>
      <c r="P216" s="2" t="str">
        <f>VLOOKUP($B216,Master!$E:$I,5,0)</f>
        <v>Direct</v>
      </c>
      <c r="Q216" s="2" t="str">
        <f>VLOOKUP($B216,Master!$E:$I,4,0)</f>
        <v>D</v>
      </c>
      <c r="R216" s="2" t="e">
        <f>VLOOKUP(Q216,Notes!$A$33:$CF$42,MATCH('AMFI NAV'!O216&amp;P216,Notes!$2:$2,0),0)</f>
        <v>#N/A</v>
      </c>
      <c r="S216" s="2">
        <f t="shared" si="11"/>
        <v>11.173</v>
      </c>
      <c r="T216" s="2" t="e">
        <f t="shared" si="13"/>
        <v>#N/A</v>
      </c>
      <c r="U216" s="2">
        <v>136565</v>
      </c>
      <c r="V216" s="2" t="s">
        <v>846</v>
      </c>
      <c r="W216" s="2" t="s">
        <v>1582</v>
      </c>
      <c r="X216" t="s">
        <v>1583</v>
      </c>
      <c r="Y216">
        <v>10.773</v>
      </c>
      <c r="AB216" t="str">
        <f t="shared" si="15"/>
        <v>15.528</v>
      </c>
      <c r="AK216">
        <v>3</v>
      </c>
    </row>
    <row r="217" spans="1:37" x14ac:dyDescent="0.25">
      <c r="A217" s="2" t="str">
        <f>VLOOKUP(B217,Master!E:J,6,0)</f>
        <v>YDT8RegularG</v>
      </c>
      <c r="B217">
        <v>142498</v>
      </c>
      <c r="C217" t="s">
        <v>868</v>
      </c>
      <c r="D217" s="4">
        <v>44375</v>
      </c>
      <c r="E217" t="str">
        <f t="shared" si="14"/>
        <v>15.099**</v>
      </c>
      <c r="F217">
        <v>15.099</v>
      </c>
      <c r="G217"/>
      <c r="H217" t="str">
        <f>+VLOOKUP(B217,Master!E:I,2,0)</f>
        <v>YDT8</v>
      </c>
      <c r="I217" t="str">
        <f>+VLOOKUP(B217,Master!E:I,5,0)</f>
        <v>Regular</v>
      </c>
      <c r="J217" t="str">
        <f>+VLOOKUP(B217,Master!E:I,4,0)</f>
        <v>G</v>
      </c>
      <c r="K217" t="e">
        <f>+VLOOKUP(J217,Notes!$A$33:$CL$42,MATCH(H217&amp;I217,Notes!$2:$2,0),0)</f>
        <v>#N/A</v>
      </c>
      <c r="L217" s="4" t="e">
        <f t="shared" si="12"/>
        <v>#N/A</v>
      </c>
      <c r="N217" s="2" t="s">
        <v>1151</v>
      </c>
      <c r="O217" s="2" t="str">
        <f>VLOOKUP(B217,Master!$E:$I,2,0)</f>
        <v>YDT8</v>
      </c>
      <c r="P217" s="2" t="str">
        <f>VLOOKUP($B217,Master!$E:$I,5,0)</f>
        <v>Regular</v>
      </c>
      <c r="Q217" s="2" t="str">
        <f>VLOOKUP($B217,Master!$E:$I,4,0)</f>
        <v>G</v>
      </c>
      <c r="R217" s="2" t="e">
        <f>VLOOKUP(Q217,Notes!$A$33:$CF$42,MATCH('AMFI NAV'!O217&amp;P217,Notes!$2:$2,0),0)</f>
        <v>#N/A</v>
      </c>
      <c r="S217" s="2">
        <f t="shared" si="11"/>
        <v>10.917</v>
      </c>
      <c r="T217" s="2" t="e">
        <f t="shared" si="13"/>
        <v>#N/A</v>
      </c>
      <c r="U217" s="2">
        <v>136566</v>
      </c>
      <c r="V217" s="2" t="s">
        <v>847</v>
      </c>
      <c r="W217" s="2" t="s">
        <v>1584</v>
      </c>
      <c r="X217" t="s">
        <v>1585</v>
      </c>
      <c r="Y217">
        <v>10.835000000000001</v>
      </c>
      <c r="AB217" t="str">
        <f t="shared" si="15"/>
        <v>15.099</v>
      </c>
      <c r="AK217">
        <v>3</v>
      </c>
    </row>
    <row r="218" spans="1:37" x14ac:dyDescent="0.25">
      <c r="A218" s="2" t="str">
        <f>VLOOKUP(B218,Master!E:J,6,0)</f>
        <v>YDT8DirectG</v>
      </c>
      <c r="B218">
        <v>142499</v>
      </c>
      <c r="C218" t="s">
        <v>866</v>
      </c>
      <c r="D218" s="4">
        <v>44375</v>
      </c>
      <c r="E218" t="str">
        <f t="shared" si="14"/>
        <v>15.528**</v>
      </c>
      <c r="F218">
        <v>15.528</v>
      </c>
      <c r="G218"/>
      <c r="H218" t="str">
        <f>+VLOOKUP(B218,Master!E:I,2,0)</f>
        <v>YDT8</v>
      </c>
      <c r="I218" t="str">
        <f>+VLOOKUP(B218,Master!E:I,5,0)</f>
        <v>Direct</v>
      </c>
      <c r="J218" t="str">
        <f>+VLOOKUP(B218,Master!E:I,4,0)</f>
        <v>G</v>
      </c>
      <c r="K218" t="e">
        <f>+VLOOKUP(J218,Notes!$A$33:$CL$42,MATCH(H218&amp;I218,Notes!$2:$2,0),0)</f>
        <v>#N/A</v>
      </c>
      <c r="L218" s="4" t="e">
        <f t="shared" si="12"/>
        <v>#N/A</v>
      </c>
      <c r="N218" s="2" t="s">
        <v>1152</v>
      </c>
      <c r="O218" s="2" t="str">
        <f>VLOOKUP(B218,Master!$E:$I,2,0)</f>
        <v>YDT8</v>
      </c>
      <c r="P218" s="2" t="str">
        <f>VLOOKUP($B218,Master!$E:$I,5,0)</f>
        <v>Direct</v>
      </c>
      <c r="Q218" s="2" t="str">
        <f>VLOOKUP($B218,Master!$E:$I,4,0)</f>
        <v>G</v>
      </c>
      <c r="R218" s="2" t="e">
        <f>VLOOKUP(Q218,Notes!$A$33:$CF$42,MATCH('AMFI NAV'!O218&amp;P218,Notes!$2:$2,0),0)</f>
        <v>#N/A</v>
      </c>
      <c r="S218" s="2">
        <f t="shared" si="11"/>
        <v>11.173</v>
      </c>
      <c r="T218" s="2" t="e">
        <f t="shared" si="13"/>
        <v>#N/A</v>
      </c>
      <c r="U218" s="2">
        <v>141878</v>
      </c>
      <c r="V218" s="2" t="s">
        <v>848</v>
      </c>
      <c r="W218" s="2" t="s">
        <v>1586</v>
      </c>
      <c r="X218" t="s">
        <v>1587</v>
      </c>
      <c r="Y218">
        <v>9.2056000000000004</v>
      </c>
      <c r="AB218" t="str">
        <f t="shared" si="15"/>
        <v>15.528</v>
      </c>
      <c r="AK218">
        <v>3</v>
      </c>
    </row>
    <row r="219" spans="1:37" x14ac:dyDescent="0.25">
      <c r="A219" s="2" t="str">
        <f>VLOOKUP(B219,Master!E:J,6,0)</f>
        <v>YDT8RegularD</v>
      </c>
      <c r="B219">
        <v>142500</v>
      </c>
      <c r="C219" t="s">
        <v>1890</v>
      </c>
      <c r="D219" s="4">
        <v>44375</v>
      </c>
      <c r="E219" t="str">
        <f t="shared" si="14"/>
        <v>15.099**</v>
      </c>
      <c r="F219">
        <v>15.099</v>
      </c>
      <c r="G219"/>
      <c r="H219" t="str">
        <f>+VLOOKUP(B219,Master!E:I,2,0)</f>
        <v>YDT8</v>
      </c>
      <c r="I219" t="str">
        <f>+VLOOKUP(B219,Master!E:I,5,0)</f>
        <v>Regular</v>
      </c>
      <c r="J219" t="str">
        <f>+VLOOKUP(B219,Master!E:I,4,0)</f>
        <v>D</v>
      </c>
      <c r="K219" t="e">
        <f>+VLOOKUP(J219,Notes!$A$33:$CL$42,MATCH(H219&amp;I219,Notes!$2:$2,0),0)</f>
        <v>#N/A</v>
      </c>
      <c r="L219" s="4" t="e">
        <f t="shared" si="12"/>
        <v>#N/A</v>
      </c>
      <c r="N219" s="2" t="s">
        <v>1153</v>
      </c>
      <c r="O219" s="2" t="str">
        <f>VLOOKUP(B219,Master!$E:$I,2,0)</f>
        <v>YDT8</v>
      </c>
      <c r="P219" s="2" t="str">
        <f>VLOOKUP($B219,Master!$E:$I,5,0)</f>
        <v>Regular</v>
      </c>
      <c r="Q219" s="2" t="str">
        <f>VLOOKUP($B219,Master!$E:$I,4,0)</f>
        <v>D</v>
      </c>
      <c r="R219" s="2" t="e">
        <f>VLOOKUP(Q219,Notes!$A$33:$CF$42,MATCH('AMFI NAV'!O219&amp;P219,Notes!$2:$2,0),0)</f>
        <v>#N/A</v>
      </c>
      <c r="S219" s="2">
        <f t="shared" si="11"/>
        <v>10.917</v>
      </c>
      <c r="T219" s="2" t="e">
        <f t="shared" si="13"/>
        <v>#N/A</v>
      </c>
      <c r="U219" s="2">
        <v>141877</v>
      </c>
      <c r="V219" s="2" t="s">
        <v>849</v>
      </c>
      <c r="W219" s="2" t="s">
        <v>1588</v>
      </c>
      <c r="Y219">
        <v>9.2056000000000004</v>
      </c>
      <c r="AB219" t="str">
        <f t="shared" si="15"/>
        <v>15.099</v>
      </c>
      <c r="AK219">
        <v>3</v>
      </c>
    </row>
    <row r="220" spans="1:37" x14ac:dyDescent="0.25">
      <c r="A220" s="2" t="str">
        <f>VLOOKUP(B220,Master!E:J,6,0)</f>
        <v>YDT9RegularG</v>
      </c>
      <c r="B220">
        <v>142501</v>
      </c>
      <c r="C220" t="s">
        <v>914</v>
      </c>
      <c r="D220" s="4">
        <v>44343</v>
      </c>
      <c r="E220" t="str">
        <f t="shared" si="14"/>
        <v>12.5458**</v>
      </c>
      <c r="F220">
        <v>12.5458</v>
      </c>
      <c r="G220"/>
      <c r="H220" t="str">
        <f>+VLOOKUP(B220,Master!E:I,2,0)</f>
        <v>YDT9</v>
      </c>
      <c r="I220" t="str">
        <f>+VLOOKUP(B220,Master!E:I,5,0)</f>
        <v>Regular</v>
      </c>
      <c r="J220" t="str">
        <f>+VLOOKUP(B220,Master!E:I,4,0)</f>
        <v>G</v>
      </c>
      <c r="K220" t="e">
        <f>+VLOOKUP(J220,Notes!$A$33:$CL$42,MATCH(H220&amp;I220,Notes!$2:$2,0),0)</f>
        <v>#N/A</v>
      </c>
      <c r="L220" s="4" t="e">
        <f t="shared" si="12"/>
        <v>#N/A</v>
      </c>
      <c r="N220" s="2" t="s">
        <v>1154</v>
      </c>
      <c r="O220" s="2" t="str">
        <f>VLOOKUP(B220,Master!$E:$I,2,0)</f>
        <v>YDT9</v>
      </c>
      <c r="P220" s="2" t="str">
        <f>VLOOKUP($B220,Master!$E:$I,5,0)</f>
        <v>Regular</v>
      </c>
      <c r="Q220" s="2" t="str">
        <f>VLOOKUP($B220,Master!$E:$I,4,0)</f>
        <v>G</v>
      </c>
      <c r="R220" s="2" t="e">
        <f>VLOOKUP(Q220,Notes!$A$33:$CF$42,MATCH('AMFI NAV'!O220&amp;P220,Notes!$2:$2,0),0)</f>
        <v>#N/A</v>
      </c>
      <c r="S220" s="2">
        <f t="shared" si="11"/>
        <v>12.257099999999999</v>
      </c>
      <c r="T220" s="2" t="e">
        <f t="shared" si="13"/>
        <v>#N/A</v>
      </c>
      <c r="U220" s="2">
        <v>141876</v>
      </c>
      <c r="V220" s="2" t="s">
        <v>850</v>
      </c>
      <c r="W220" s="2" t="s">
        <v>1589</v>
      </c>
      <c r="X220" t="s">
        <v>1590</v>
      </c>
      <c r="Y220">
        <v>9.0747999999999998</v>
      </c>
      <c r="AB220" t="str">
        <f t="shared" si="15"/>
        <v>12.5458</v>
      </c>
      <c r="AK220">
        <v>4</v>
      </c>
    </row>
    <row r="221" spans="1:37" x14ac:dyDescent="0.25">
      <c r="A221" s="2" t="str">
        <f>VLOOKUP(B221,Master!E:J,6,0)</f>
        <v>YDT9RegularD</v>
      </c>
      <c r="B221">
        <v>142502</v>
      </c>
      <c r="C221" t="s">
        <v>1907</v>
      </c>
      <c r="D221" s="4">
        <v>44343</v>
      </c>
      <c r="E221" t="str">
        <f t="shared" si="14"/>
        <v>12.5458**</v>
      </c>
      <c r="F221">
        <v>12.5458</v>
      </c>
      <c r="G221"/>
      <c r="H221" t="str">
        <f>+VLOOKUP(B221,Master!E:I,2,0)</f>
        <v>YDT9</v>
      </c>
      <c r="I221" t="str">
        <f>+VLOOKUP(B221,Master!E:I,5,0)</f>
        <v>Regular</v>
      </c>
      <c r="J221" t="str">
        <f>+VLOOKUP(B221,Master!E:I,4,0)</f>
        <v>D</v>
      </c>
      <c r="K221" t="e">
        <f>+VLOOKUP(J221,Notes!$A$33:$CL$42,MATCH(H221&amp;I221,Notes!$2:$2,0),0)</f>
        <v>#N/A</v>
      </c>
      <c r="L221" s="4" t="e">
        <f t="shared" si="12"/>
        <v>#N/A</v>
      </c>
      <c r="N221" s="2" t="s">
        <v>1155</v>
      </c>
      <c r="O221" s="2" t="str">
        <f>VLOOKUP(B221,Master!$E:$I,2,0)</f>
        <v>YDT9</v>
      </c>
      <c r="P221" s="2" t="str">
        <f>VLOOKUP($B221,Master!$E:$I,5,0)</f>
        <v>Regular</v>
      </c>
      <c r="Q221" s="2" t="str">
        <f>VLOOKUP($B221,Master!$E:$I,4,0)</f>
        <v>D</v>
      </c>
      <c r="R221" s="2" t="e">
        <f>VLOOKUP(Q221,Notes!$A$33:$CF$42,MATCH('AMFI NAV'!O221&amp;P221,Notes!$2:$2,0),0)</f>
        <v>#N/A</v>
      </c>
      <c r="S221" s="2">
        <f t="shared" si="11"/>
        <v>12.257199999999999</v>
      </c>
      <c r="T221" s="2" t="e">
        <f t="shared" si="13"/>
        <v>#N/A</v>
      </c>
      <c r="U221" s="2">
        <v>141875</v>
      </c>
      <c r="V221" s="2" t="s">
        <v>851</v>
      </c>
      <c r="W221" s="2" t="s">
        <v>1591</v>
      </c>
      <c r="Y221">
        <v>9.0747999999999998</v>
      </c>
      <c r="AB221" t="str">
        <f t="shared" si="15"/>
        <v>12.5458</v>
      </c>
      <c r="AK221">
        <v>4</v>
      </c>
    </row>
    <row r="222" spans="1:37" x14ac:dyDescent="0.25">
      <c r="A222" s="2" t="str">
        <f>VLOOKUP(B222,Master!E:J,6,0)</f>
        <v>YDT9RegularQD</v>
      </c>
      <c r="B222">
        <v>142503</v>
      </c>
      <c r="C222" t="s">
        <v>1908</v>
      </c>
      <c r="D222" s="4">
        <v>44343</v>
      </c>
      <c r="E222" t="str">
        <f t="shared" si="14"/>
        <v>12.5458**</v>
      </c>
      <c r="F222">
        <v>12.5458</v>
      </c>
      <c r="G222"/>
      <c r="H222" t="str">
        <f>+VLOOKUP(B222,Master!E:I,2,0)</f>
        <v>YDT9</v>
      </c>
      <c r="I222" t="str">
        <f>+VLOOKUP(B222,Master!E:I,5,0)</f>
        <v>Regular</v>
      </c>
      <c r="J222" t="str">
        <f>+VLOOKUP(B222,Master!E:I,4,0)</f>
        <v>QD</v>
      </c>
      <c r="K222" t="e">
        <f>+VLOOKUP(J222,Notes!$A$33:$CL$42,MATCH(H222&amp;I222,Notes!$2:$2,0),0)</f>
        <v>#N/A</v>
      </c>
      <c r="L222" s="4" t="e">
        <f t="shared" si="12"/>
        <v>#N/A</v>
      </c>
      <c r="N222" s="2" t="s">
        <v>1156</v>
      </c>
      <c r="O222" s="2" t="str">
        <f>VLOOKUP(B222,Master!$E:$I,2,0)</f>
        <v>YDT9</v>
      </c>
      <c r="P222" s="2" t="str">
        <f>VLOOKUP($B222,Master!$E:$I,5,0)</f>
        <v>Regular</v>
      </c>
      <c r="Q222" s="2" t="str">
        <f>VLOOKUP($B222,Master!$E:$I,4,0)</f>
        <v>QD</v>
      </c>
      <c r="R222" s="2" t="e">
        <f>VLOOKUP(Q222,Notes!$A$33:$CF$42,MATCH('AMFI NAV'!O222&amp;P222,Notes!$2:$2,0),0)</f>
        <v>#N/A</v>
      </c>
      <c r="S222" s="2">
        <f t="shared" si="11"/>
        <v>12.257099999999999</v>
      </c>
      <c r="T222" s="2" t="e">
        <f t="shared" si="13"/>
        <v>#N/A</v>
      </c>
      <c r="U222" s="2">
        <v>146377</v>
      </c>
      <c r="V222" s="2" t="s">
        <v>852</v>
      </c>
      <c r="W222" s="2" t="s">
        <v>1592</v>
      </c>
      <c r="X222" t="s">
        <v>1593</v>
      </c>
      <c r="Y222">
        <v>10.5128</v>
      </c>
      <c r="AB222" t="str">
        <f t="shared" si="15"/>
        <v>12.5458</v>
      </c>
      <c r="AK222">
        <v>4</v>
      </c>
    </row>
    <row r="223" spans="1:37" x14ac:dyDescent="0.25">
      <c r="A223" s="2" t="str">
        <f>VLOOKUP(B223,Master!E:J,6,0)</f>
        <v>YDT9DirectG</v>
      </c>
      <c r="B223">
        <v>142504</v>
      </c>
      <c r="C223" t="s">
        <v>911</v>
      </c>
      <c r="D223" s="4">
        <v>44343</v>
      </c>
      <c r="E223" t="str">
        <f t="shared" si="14"/>
        <v>12.6438**</v>
      </c>
      <c r="F223">
        <v>12.643800000000001</v>
      </c>
      <c r="G223"/>
      <c r="H223" t="str">
        <f>+VLOOKUP(B223,Master!E:I,2,0)</f>
        <v>YDT9</v>
      </c>
      <c r="I223" t="str">
        <f>+VLOOKUP(B223,Master!E:I,5,0)</f>
        <v>Direct</v>
      </c>
      <c r="J223" t="str">
        <f>+VLOOKUP(B223,Master!E:I,4,0)</f>
        <v>G</v>
      </c>
      <c r="K223" t="e">
        <f>+VLOOKUP(J223,Notes!$A$33:$CL$42,MATCH(H223&amp;I223,Notes!$2:$2,0),0)</f>
        <v>#N/A</v>
      </c>
      <c r="L223" s="4" t="e">
        <f t="shared" si="12"/>
        <v>#N/A</v>
      </c>
      <c r="N223" s="2" t="s">
        <v>1157</v>
      </c>
      <c r="O223" s="2" t="str">
        <f>VLOOKUP(B223,Master!$E:$I,2,0)</f>
        <v>YDT9</v>
      </c>
      <c r="P223" s="2" t="str">
        <f>VLOOKUP($B223,Master!$E:$I,5,0)</f>
        <v>Direct</v>
      </c>
      <c r="Q223" s="2" t="str">
        <f>VLOOKUP($B223,Master!$E:$I,4,0)</f>
        <v>G</v>
      </c>
      <c r="R223" s="2" t="e">
        <f>VLOOKUP(Q223,Notes!$A$33:$CF$42,MATCH('AMFI NAV'!O223&amp;P223,Notes!$2:$2,0),0)</f>
        <v>#N/A</v>
      </c>
      <c r="S223" s="2">
        <f t="shared" si="11"/>
        <v>12.3367</v>
      </c>
      <c r="T223" s="2" t="e">
        <f t="shared" si="13"/>
        <v>#N/A</v>
      </c>
      <c r="U223" s="2">
        <v>146376</v>
      </c>
      <c r="V223" s="2" t="s">
        <v>853</v>
      </c>
      <c r="W223" s="2" t="s">
        <v>1594</v>
      </c>
      <c r="Y223">
        <v>10.5128</v>
      </c>
      <c r="AB223" t="str">
        <f t="shared" si="15"/>
        <v>12.6438</v>
      </c>
      <c r="AK223">
        <v>4</v>
      </c>
    </row>
    <row r="224" spans="1:37" x14ac:dyDescent="0.25">
      <c r="A224" s="2" t="str">
        <f>VLOOKUP(B224,Master!E:J,6,0)</f>
        <v>YDT9DirectQD</v>
      </c>
      <c r="B224">
        <v>142505</v>
      </c>
      <c r="C224" t="s">
        <v>1906</v>
      </c>
      <c r="D224" s="4">
        <v>44343</v>
      </c>
      <c r="E224" t="str">
        <f t="shared" si="14"/>
        <v>12.6438**</v>
      </c>
      <c r="F224">
        <v>12.643800000000001</v>
      </c>
      <c r="G224"/>
      <c r="H224" t="str">
        <f>+VLOOKUP(B224,Master!E:I,2,0)</f>
        <v>YDT9</v>
      </c>
      <c r="I224" t="str">
        <f>+VLOOKUP(B224,Master!E:I,5,0)</f>
        <v>Direct</v>
      </c>
      <c r="J224" t="str">
        <f>+VLOOKUP(B224,Master!E:I,4,0)</f>
        <v>QD</v>
      </c>
      <c r="K224" t="e">
        <f>+VLOOKUP(J224,Notes!$A$33:$CL$42,MATCH(H224&amp;I224,Notes!$2:$2,0),0)</f>
        <v>#N/A</v>
      </c>
      <c r="L224" s="4" t="e">
        <f t="shared" si="12"/>
        <v>#N/A</v>
      </c>
      <c r="N224" s="2" t="s">
        <v>1158</v>
      </c>
      <c r="O224" s="2" t="str">
        <f>VLOOKUP(B224,Master!$E:$I,2,0)</f>
        <v>YDT9</v>
      </c>
      <c r="P224" s="2" t="str">
        <f>VLOOKUP($B224,Master!$E:$I,5,0)</f>
        <v>Direct</v>
      </c>
      <c r="Q224" s="2" t="str">
        <f>VLOOKUP($B224,Master!$E:$I,4,0)</f>
        <v>QD</v>
      </c>
      <c r="R224" s="2" t="e">
        <f>VLOOKUP(Q224,Notes!$A$33:$CF$42,MATCH('AMFI NAV'!O224&amp;P224,Notes!$2:$2,0),0)</f>
        <v>#N/A</v>
      </c>
      <c r="S224" s="2">
        <f t="shared" si="11"/>
        <v>12.3367</v>
      </c>
      <c r="T224" s="2" t="e">
        <f t="shared" si="13"/>
        <v>#N/A</v>
      </c>
      <c r="U224" s="2">
        <v>146378</v>
      </c>
      <c r="V224" s="2" t="s">
        <v>854</v>
      </c>
      <c r="W224" s="2" t="s">
        <v>1595</v>
      </c>
      <c r="X224" t="s">
        <v>1596</v>
      </c>
      <c r="Y224">
        <v>10.479100000000001</v>
      </c>
      <c r="AB224" t="str">
        <f t="shared" si="15"/>
        <v>12.6438</v>
      </c>
      <c r="AK224">
        <v>4</v>
      </c>
    </row>
    <row r="225" spans="1:37" x14ac:dyDescent="0.25">
      <c r="A225" s="2" t="str">
        <f>VLOOKUP(B225,Master!E:J,6,0)</f>
        <v>YDT9DirectD</v>
      </c>
      <c r="B225">
        <v>142506</v>
      </c>
      <c r="C225" t="s">
        <v>1905</v>
      </c>
      <c r="D225" s="4">
        <v>44343</v>
      </c>
      <c r="E225" t="str">
        <f t="shared" si="14"/>
        <v>12.6438**</v>
      </c>
      <c r="F225">
        <v>12.643800000000001</v>
      </c>
      <c r="G225"/>
      <c r="H225" t="str">
        <f>+VLOOKUP(B225,Master!E:I,2,0)</f>
        <v>YDT9</v>
      </c>
      <c r="I225" t="str">
        <f>+VLOOKUP(B225,Master!E:I,5,0)</f>
        <v>Direct</v>
      </c>
      <c r="J225" t="str">
        <f>+VLOOKUP(B225,Master!E:I,4,0)</f>
        <v>D</v>
      </c>
      <c r="K225" t="e">
        <f>+VLOOKUP(J225,Notes!$A$33:$CL$42,MATCH(H225&amp;I225,Notes!$2:$2,0),0)</f>
        <v>#N/A</v>
      </c>
      <c r="L225" s="4" t="e">
        <f t="shared" si="12"/>
        <v>#N/A</v>
      </c>
      <c r="N225" s="2" t="s">
        <v>1159</v>
      </c>
      <c r="O225" s="2" t="str">
        <f>VLOOKUP(B225,Master!$E:$I,2,0)</f>
        <v>YDT9</v>
      </c>
      <c r="P225" s="2" t="str">
        <f>VLOOKUP($B225,Master!$E:$I,5,0)</f>
        <v>Direct</v>
      </c>
      <c r="Q225" s="2" t="str">
        <f>VLOOKUP($B225,Master!$E:$I,4,0)</f>
        <v>D</v>
      </c>
      <c r="R225" s="2" t="e">
        <f>VLOOKUP(Q225,Notes!$A$33:$CF$42,MATCH('AMFI NAV'!O225&amp;P225,Notes!$2:$2,0),0)</f>
        <v>#N/A</v>
      </c>
      <c r="S225" s="2">
        <f t="shared" si="11"/>
        <v>12.3369</v>
      </c>
      <c r="T225" s="2" t="e">
        <f t="shared" si="13"/>
        <v>#N/A</v>
      </c>
      <c r="U225" s="2">
        <v>146379</v>
      </c>
      <c r="V225" s="2" t="s">
        <v>855</v>
      </c>
      <c r="W225" s="2" t="s">
        <v>1597</v>
      </c>
      <c r="Y225">
        <v>10.479100000000001</v>
      </c>
      <c r="AB225" t="str">
        <f t="shared" si="15"/>
        <v>12.6438</v>
      </c>
      <c r="AK225">
        <v>4</v>
      </c>
    </row>
    <row r="226" spans="1:37" hidden="1" x14ac:dyDescent="0.25">
      <c r="A226" s="2" t="str">
        <f>VLOOKUP(B226,Master!E:J,6,0)</f>
        <v>YDU1DirectDD</v>
      </c>
      <c r="B226">
        <v>142589</v>
      </c>
      <c r="C226" t="s">
        <v>1888</v>
      </c>
      <c r="D226" s="4">
        <v>44469</v>
      </c>
      <c r="E226">
        <v>1000</v>
      </c>
      <c r="F226">
        <v>1000</v>
      </c>
      <c r="G226"/>
      <c r="H226" t="str">
        <f>+VLOOKUP(B226,Master!E:I,2,0)</f>
        <v>YDU1</v>
      </c>
      <c r="I226" t="str">
        <f>+VLOOKUP(B226,Master!E:I,5,0)</f>
        <v>Direct</v>
      </c>
      <c r="J226" t="str">
        <f>+VLOOKUP(B226,Master!E:I,4,0)</f>
        <v>DD</v>
      </c>
      <c r="K226" t="e">
        <f>+VLOOKUP(J226,Notes!$A$33:$CL$42,MATCH(H226&amp;I226,Notes!$2:$2,0),0)</f>
        <v>#N/A</v>
      </c>
      <c r="L226" s="4" t="e">
        <f t="shared" si="12"/>
        <v>#N/A</v>
      </c>
      <c r="N226" s="2" t="s">
        <v>1160</v>
      </c>
      <c r="O226" s="2" t="str">
        <f>VLOOKUP(B226,Master!$E:$I,2,0)</f>
        <v>YDU1</v>
      </c>
      <c r="P226" s="2" t="str">
        <f>VLOOKUP($B226,Master!$E:$I,5,0)</f>
        <v>Direct</v>
      </c>
      <c r="Q226" s="2" t="str">
        <f>VLOOKUP($B226,Master!$E:$I,4,0)</f>
        <v>DD</v>
      </c>
      <c r="R226" s="2" t="e">
        <f>VLOOKUP(Q226,Notes!$A$33:$CF$42,MATCH('AMFI NAV'!O226&amp;P226,Notes!$2:$2,0),0)</f>
        <v>#N/A</v>
      </c>
      <c r="S226" s="2">
        <f t="shared" si="11"/>
        <v>1000</v>
      </c>
      <c r="T226" s="2" t="e">
        <f t="shared" si="13"/>
        <v>#N/A</v>
      </c>
      <c r="U226" s="2">
        <v>146382</v>
      </c>
      <c r="V226" s="2" t="s">
        <v>856</v>
      </c>
      <c r="W226" s="2" t="s">
        <v>1598</v>
      </c>
      <c r="X226" t="s">
        <v>1599</v>
      </c>
      <c r="Y226">
        <v>10.4259</v>
      </c>
    </row>
    <row r="227" spans="1:37" x14ac:dyDescent="0.25">
      <c r="A227" s="2" t="str">
        <f>VLOOKUP(B227,Master!E:J,6,0)</f>
        <v>YDU3RegularG</v>
      </c>
      <c r="B227">
        <v>142783</v>
      </c>
      <c r="C227" t="s">
        <v>919</v>
      </c>
      <c r="D227" s="4">
        <v>44343</v>
      </c>
      <c r="E227" t="str">
        <f t="shared" ref="E227:E287" si="16">AB227&amp;"**"</f>
        <v>12.5985**</v>
      </c>
      <c r="F227">
        <v>12.5985</v>
      </c>
      <c r="G227"/>
      <c r="H227" t="str">
        <f>+VLOOKUP(B227,Master!E:I,2,0)</f>
        <v>YDU3</v>
      </c>
      <c r="I227" t="str">
        <f>+VLOOKUP(B227,Master!E:I,5,0)</f>
        <v>Regular</v>
      </c>
      <c r="J227" t="str">
        <f>+VLOOKUP(B227,Master!E:I,4,0)</f>
        <v>G</v>
      </c>
      <c r="K227" t="e">
        <f>+VLOOKUP(J227,Notes!$A$33:$CL$42,MATCH(H227&amp;I227,Notes!$2:$2,0),0)</f>
        <v>#N/A</v>
      </c>
      <c r="L227" s="4" t="e">
        <f t="shared" si="12"/>
        <v>#N/A</v>
      </c>
      <c r="N227" s="2" t="s">
        <v>1161</v>
      </c>
      <c r="O227" s="2" t="str">
        <f>VLOOKUP(B227,Master!$E:$I,2,0)</f>
        <v>YDU3</v>
      </c>
      <c r="P227" s="2" t="str">
        <f>VLOOKUP($B227,Master!$E:$I,5,0)</f>
        <v>Regular</v>
      </c>
      <c r="Q227" s="2" t="str">
        <f>VLOOKUP($B227,Master!$E:$I,4,0)</f>
        <v>G</v>
      </c>
      <c r="R227" s="2" t="e">
        <f>VLOOKUP(Q227,Notes!$A$33:$CF$42,MATCH('AMFI NAV'!O227&amp;P227,Notes!$2:$2,0),0)</f>
        <v>#N/A</v>
      </c>
      <c r="S227" s="2">
        <f t="shared" si="11"/>
        <v>12.2973</v>
      </c>
      <c r="T227" s="2" t="e">
        <f t="shared" si="13"/>
        <v>#N/A</v>
      </c>
      <c r="U227" s="2">
        <v>146381</v>
      </c>
      <c r="V227" s="2" t="s">
        <v>857</v>
      </c>
      <c r="W227" s="2" t="s">
        <v>1600</v>
      </c>
      <c r="Y227">
        <v>10.4259</v>
      </c>
      <c r="AB227" t="str">
        <f t="shared" ref="AB227:AB287" si="17">TEXT(F227,"0."&amp;REPT(0,AK227))</f>
        <v>12.5985</v>
      </c>
      <c r="AK227">
        <v>4</v>
      </c>
    </row>
    <row r="228" spans="1:37" x14ac:dyDescent="0.25">
      <c r="A228" s="2" t="str">
        <f>VLOOKUP(B228,Master!E:J,6,0)</f>
        <v>YDU3RegularQD</v>
      </c>
      <c r="B228">
        <v>142784</v>
      </c>
      <c r="C228" t="s">
        <v>1911</v>
      </c>
      <c r="D228" s="4">
        <v>44343</v>
      </c>
      <c r="E228" t="str">
        <f t="shared" si="16"/>
        <v>12.5985**</v>
      </c>
      <c r="F228">
        <v>12.5985</v>
      </c>
      <c r="G228"/>
      <c r="H228" t="str">
        <f>+VLOOKUP(B228,Master!E:I,2,0)</f>
        <v>YDU3</v>
      </c>
      <c r="I228" t="str">
        <f>+VLOOKUP(B228,Master!E:I,5,0)</f>
        <v>Regular</v>
      </c>
      <c r="J228" t="str">
        <f>+VLOOKUP(B228,Master!E:I,4,0)</f>
        <v>QD</v>
      </c>
      <c r="K228" t="e">
        <f>+VLOOKUP(J228,Notes!$A$33:$CL$42,MATCH(H228&amp;I228,Notes!$2:$2,0),0)</f>
        <v>#N/A</v>
      </c>
      <c r="L228" s="4" t="e">
        <f t="shared" si="12"/>
        <v>#N/A</v>
      </c>
      <c r="N228" s="2" t="s">
        <v>1162</v>
      </c>
      <c r="O228" s="2" t="str">
        <f>VLOOKUP(B228,Master!$E:$I,2,0)</f>
        <v>YDU3</v>
      </c>
      <c r="P228" s="2" t="str">
        <f>VLOOKUP($B228,Master!$E:$I,5,0)</f>
        <v>Regular</v>
      </c>
      <c r="Q228" s="2" t="str">
        <f>VLOOKUP($B228,Master!$E:$I,4,0)</f>
        <v>QD</v>
      </c>
      <c r="R228" s="2" t="e">
        <f>VLOOKUP(Q228,Notes!$A$33:$CF$42,MATCH('AMFI NAV'!O228&amp;P228,Notes!$2:$2,0),0)</f>
        <v>#N/A</v>
      </c>
      <c r="S228" s="2">
        <f t="shared" si="11"/>
        <v>12.2973</v>
      </c>
      <c r="T228" s="2" t="e">
        <f t="shared" si="13"/>
        <v>#N/A</v>
      </c>
      <c r="U228" s="2">
        <v>146383</v>
      </c>
      <c r="V228" s="2" t="s">
        <v>858</v>
      </c>
      <c r="W228" s="2" t="s">
        <v>1601</v>
      </c>
      <c r="X228" t="s">
        <v>1602</v>
      </c>
      <c r="Y228">
        <v>10.3759</v>
      </c>
      <c r="AB228" t="str">
        <f t="shared" si="17"/>
        <v>12.5985</v>
      </c>
      <c r="AK228">
        <v>4</v>
      </c>
    </row>
    <row r="229" spans="1:37" x14ac:dyDescent="0.25">
      <c r="A229" s="2" t="str">
        <f>VLOOKUP(B229,Master!E:J,6,0)</f>
        <v>YDU3RegularD</v>
      </c>
      <c r="B229">
        <v>142785</v>
      </c>
      <c r="C229" t="s">
        <v>1910</v>
      </c>
      <c r="D229" s="4">
        <v>44343</v>
      </c>
      <c r="E229" t="str">
        <f t="shared" si="16"/>
        <v>12.5985**</v>
      </c>
      <c r="F229">
        <v>12.5985</v>
      </c>
      <c r="G229"/>
      <c r="H229" t="str">
        <f>+VLOOKUP(B229,Master!E:I,2,0)</f>
        <v>YDU3</v>
      </c>
      <c r="I229" t="str">
        <f>+VLOOKUP(B229,Master!E:I,5,0)</f>
        <v>Regular</v>
      </c>
      <c r="J229" t="str">
        <f>+VLOOKUP(B229,Master!E:I,4,0)</f>
        <v>D</v>
      </c>
      <c r="K229" t="e">
        <f>+VLOOKUP(J229,Notes!$A$33:$CL$42,MATCH(H229&amp;I229,Notes!$2:$2,0),0)</f>
        <v>#N/A</v>
      </c>
      <c r="L229" s="4" t="e">
        <f t="shared" si="12"/>
        <v>#N/A</v>
      </c>
      <c r="N229" s="2" t="s">
        <v>1163</v>
      </c>
      <c r="O229" s="2" t="str">
        <f>VLOOKUP(B229,Master!$E:$I,2,0)</f>
        <v>YDU3</v>
      </c>
      <c r="P229" s="2" t="str">
        <f>VLOOKUP($B229,Master!$E:$I,5,0)</f>
        <v>Regular</v>
      </c>
      <c r="Q229" s="2" t="str">
        <f>VLOOKUP($B229,Master!$E:$I,4,0)</f>
        <v>D</v>
      </c>
      <c r="R229" s="2" t="e">
        <f>VLOOKUP(Q229,Notes!$A$33:$CF$42,MATCH('AMFI NAV'!O229&amp;P229,Notes!$2:$2,0),0)</f>
        <v>#N/A</v>
      </c>
      <c r="S229" s="2">
        <f t="shared" si="11"/>
        <v>12.2973</v>
      </c>
      <c r="T229" s="2" t="e">
        <f t="shared" si="13"/>
        <v>#N/A</v>
      </c>
      <c r="U229" s="2">
        <v>146380</v>
      </c>
      <c r="V229" s="2" t="s">
        <v>859</v>
      </c>
      <c r="W229" s="2" t="s">
        <v>1603</v>
      </c>
      <c r="Y229">
        <v>10.3759</v>
      </c>
      <c r="AB229" t="str">
        <f t="shared" si="17"/>
        <v>12.5985</v>
      </c>
      <c r="AK229">
        <v>4</v>
      </c>
    </row>
    <row r="230" spans="1:37" x14ac:dyDescent="0.25">
      <c r="A230" s="2" t="str">
        <f>VLOOKUP(B230,Master!E:J,6,0)</f>
        <v>YDU3DirectD</v>
      </c>
      <c r="B230">
        <v>142786</v>
      </c>
      <c r="C230" t="s">
        <v>1909</v>
      </c>
      <c r="D230" s="4">
        <v>44343</v>
      </c>
      <c r="E230" t="str">
        <f t="shared" si="16"/>
        <v>12.6960**</v>
      </c>
      <c r="F230">
        <v>12.696</v>
      </c>
      <c r="G230"/>
      <c r="H230" t="str">
        <f>+VLOOKUP(B230,Master!E:I,2,0)</f>
        <v>YDU3</v>
      </c>
      <c r="I230" t="str">
        <f>+VLOOKUP(B230,Master!E:I,5,0)</f>
        <v>Direct</v>
      </c>
      <c r="J230" t="str">
        <f>+VLOOKUP(B230,Master!E:I,4,0)</f>
        <v>D</v>
      </c>
      <c r="K230" t="e">
        <f>+VLOOKUP(J230,Notes!$A$33:$CL$42,MATCH(H230&amp;I230,Notes!$2:$2,0),0)</f>
        <v>#N/A</v>
      </c>
      <c r="L230" s="4" t="e">
        <f t="shared" si="12"/>
        <v>#N/A</v>
      </c>
      <c r="N230" s="2" t="s">
        <v>1164</v>
      </c>
      <c r="O230" s="2" t="str">
        <f>VLOOKUP(B230,Master!$E:$I,2,0)</f>
        <v>YDU3</v>
      </c>
      <c r="P230" s="2" t="str">
        <f>VLOOKUP($B230,Master!$E:$I,5,0)</f>
        <v>Direct</v>
      </c>
      <c r="Q230" s="2" t="str">
        <f>VLOOKUP($B230,Master!$E:$I,4,0)</f>
        <v>D</v>
      </c>
      <c r="R230" s="2" t="e">
        <f>VLOOKUP(Q230,Notes!$A$33:$CF$42,MATCH('AMFI NAV'!O230&amp;P230,Notes!$2:$2,0),0)</f>
        <v>#N/A</v>
      </c>
      <c r="S230" s="2">
        <f t="shared" si="11"/>
        <v>12.376099999999999</v>
      </c>
      <c r="T230" s="2" t="e">
        <f t="shared" si="13"/>
        <v>#N/A</v>
      </c>
      <c r="U230" s="2">
        <v>142589</v>
      </c>
      <c r="V230" s="2" t="s">
        <v>860</v>
      </c>
      <c r="W230" s="2"/>
      <c r="X230" t="s">
        <v>1604</v>
      </c>
      <c r="Y230">
        <v>1000</v>
      </c>
      <c r="AB230" t="str">
        <f t="shared" si="17"/>
        <v>12.6960</v>
      </c>
      <c r="AK230">
        <v>4</v>
      </c>
    </row>
    <row r="231" spans="1:37" x14ac:dyDescent="0.25">
      <c r="A231" s="2" t="str">
        <f>VLOOKUP(B231,Master!E:J,6,0)</f>
        <v>YDU3DirectG</v>
      </c>
      <c r="B231">
        <v>142788</v>
      </c>
      <c r="C231" t="s">
        <v>916</v>
      </c>
      <c r="D231" s="4">
        <v>44343</v>
      </c>
      <c r="E231" t="str">
        <f t="shared" si="16"/>
        <v>12.6960**</v>
      </c>
      <c r="F231">
        <v>12.696</v>
      </c>
      <c r="G231"/>
      <c r="H231" t="str">
        <f>+VLOOKUP(B231,Master!E:I,2,0)</f>
        <v>YDU3</v>
      </c>
      <c r="I231" t="str">
        <f>+VLOOKUP(B231,Master!E:I,5,0)</f>
        <v>Direct</v>
      </c>
      <c r="J231" t="str">
        <f>+VLOOKUP(B231,Master!E:I,4,0)</f>
        <v>G</v>
      </c>
      <c r="K231" t="e">
        <f>+VLOOKUP(J231,Notes!$A$33:$CL$42,MATCH(H231&amp;I231,Notes!$2:$2,0),0)</f>
        <v>#N/A</v>
      </c>
      <c r="L231" s="4" t="e">
        <f t="shared" si="12"/>
        <v>#N/A</v>
      </c>
      <c r="N231" s="2" t="s">
        <v>1165</v>
      </c>
      <c r="O231" s="2" t="str">
        <f>VLOOKUP(B231,Master!$E:$I,2,0)</f>
        <v>YDU3</v>
      </c>
      <c r="P231" s="2" t="str">
        <f>VLOOKUP($B231,Master!$E:$I,5,0)</f>
        <v>Direct</v>
      </c>
      <c r="Q231" s="2" t="str">
        <f>VLOOKUP($B231,Master!$E:$I,4,0)</f>
        <v>G</v>
      </c>
      <c r="R231" s="2" t="e">
        <f>VLOOKUP(Q231,Notes!$A$33:$CF$42,MATCH('AMFI NAV'!O231&amp;P231,Notes!$2:$2,0),0)</f>
        <v>#N/A</v>
      </c>
      <c r="S231" s="2">
        <f t="shared" si="11"/>
        <v>12.375999999999999</v>
      </c>
      <c r="T231" s="2" t="e">
        <f t="shared" si="13"/>
        <v>#N/A</v>
      </c>
      <c r="U231" s="2">
        <v>130491</v>
      </c>
      <c r="V231" s="2" t="s">
        <v>981</v>
      </c>
      <c r="W231" s="2" t="s">
        <v>1605</v>
      </c>
      <c r="X231" t="s">
        <v>1606</v>
      </c>
      <c r="Y231">
        <v>15.256399999999999</v>
      </c>
      <c r="AB231" t="str">
        <f t="shared" si="17"/>
        <v>12.6960</v>
      </c>
      <c r="AK231">
        <v>4</v>
      </c>
    </row>
    <row r="232" spans="1:37" x14ac:dyDescent="0.25">
      <c r="A232" s="2" t="str">
        <f>VLOOKUP(B232,Master!E:J,6,0)</f>
        <v>YDU4RegularG</v>
      </c>
      <c r="B232">
        <v>142834</v>
      </c>
      <c r="C232" t="s">
        <v>924</v>
      </c>
      <c r="D232" s="4">
        <v>44343</v>
      </c>
      <c r="E232" t="str">
        <f t="shared" si="16"/>
        <v>12.5067**</v>
      </c>
      <c r="F232">
        <v>12.5067</v>
      </c>
      <c r="G232"/>
      <c r="H232" t="str">
        <f>+VLOOKUP(B232,Master!E:I,2,0)</f>
        <v>YDU4</v>
      </c>
      <c r="I232" t="str">
        <f>+VLOOKUP(B232,Master!E:I,5,0)</f>
        <v>Regular</v>
      </c>
      <c r="J232" t="str">
        <f>+VLOOKUP(B232,Master!E:I,4,0)</f>
        <v>G</v>
      </c>
      <c r="K232" t="e">
        <f>+VLOOKUP(J232,Notes!$A$33:$CL$42,MATCH(H232&amp;I232,Notes!$2:$2,0),0)</f>
        <v>#N/A</v>
      </c>
      <c r="L232" s="4" t="e">
        <f t="shared" si="12"/>
        <v>#N/A</v>
      </c>
      <c r="N232" s="2" t="s">
        <v>1166</v>
      </c>
      <c r="O232" s="2" t="str">
        <f>VLOOKUP(B232,Master!$E:$I,2,0)</f>
        <v>YDU4</v>
      </c>
      <c r="P232" s="2" t="str">
        <f>VLOOKUP($B232,Master!$E:$I,5,0)</f>
        <v>Regular</v>
      </c>
      <c r="Q232" s="2" t="str">
        <f>VLOOKUP($B232,Master!$E:$I,4,0)</f>
        <v>G</v>
      </c>
      <c r="R232" s="2" t="e">
        <f>VLOOKUP(Q232,Notes!$A$33:$CF$42,MATCH('AMFI NAV'!O232&amp;P232,Notes!$2:$2,0),0)</f>
        <v>#N/A</v>
      </c>
      <c r="S232" s="2">
        <f t="shared" si="11"/>
        <v>12.2097</v>
      </c>
      <c r="T232" s="2" t="e">
        <f t="shared" si="13"/>
        <v>#N/A</v>
      </c>
      <c r="U232" s="2">
        <v>130493</v>
      </c>
      <c r="V232" s="2" t="s">
        <v>982</v>
      </c>
      <c r="W232" s="2" t="s">
        <v>1607</v>
      </c>
      <c r="Y232">
        <v>15.256399999999999</v>
      </c>
      <c r="AB232" t="str">
        <f t="shared" si="17"/>
        <v>12.5067</v>
      </c>
      <c r="AK232">
        <v>4</v>
      </c>
    </row>
    <row r="233" spans="1:37" x14ac:dyDescent="0.25">
      <c r="A233" s="2" t="str">
        <f>VLOOKUP(B233,Master!E:J,6,0)</f>
        <v>YDU4RegularD</v>
      </c>
      <c r="B233">
        <v>142835</v>
      </c>
      <c r="C233" t="s">
        <v>1913</v>
      </c>
      <c r="D233" s="4">
        <v>44343</v>
      </c>
      <c r="E233" t="str">
        <f t="shared" si="16"/>
        <v>12.5067**</v>
      </c>
      <c r="F233">
        <v>12.5067</v>
      </c>
      <c r="G233"/>
      <c r="H233" t="str">
        <f>+VLOOKUP(B233,Master!E:I,2,0)</f>
        <v>YDU4</v>
      </c>
      <c r="I233" t="str">
        <f>+VLOOKUP(B233,Master!E:I,5,0)</f>
        <v>Regular</v>
      </c>
      <c r="J233" t="str">
        <f>+VLOOKUP(B233,Master!E:I,4,0)</f>
        <v>D</v>
      </c>
      <c r="K233" t="e">
        <f>+VLOOKUP(J233,Notes!$A$33:$CL$42,MATCH(H233&amp;I233,Notes!$2:$2,0),0)</f>
        <v>#N/A</v>
      </c>
      <c r="L233" s="4" t="e">
        <f t="shared" si="12"/>
        <v>#N/A</v>
      </c>
      <c r="N233" s="2" t="s">
        <v>1167</v>
      </c>
      <c r="O233" s="2" t="str">
        <f>VLOOKUP(B233,Master!$E:$I,2,0)</f>
        <v>YDU4</v>
      </c>
      <c r="P233" s="2" t="str">
        <f>VLOOKUP($B233,Master!$E:$I,5,0)</f>
        <v>Regular</v>
      </c>
      <c r="Q233" s="2" t="str">
        <f>VLOOKUP($B233,Master!$E:$I,4,0)</f>
        <v>D</v>
      </c>
      <c r="R233" s="2" t="e">
        <f>VLOOKUP(Q233,Notes!$A$33:$CF$42,MATCH('AMFI NAV'!O233&amp;P233,Notes!$2:$2,0),0)</f>
        <v>#N/A</v>
      </c>
      <c r="S233" s="2">
        <f t="shared" si="11"/>
        <v>12.2097</v>
      </c>
      <c r="T233" s="2" t="e">
        <f t="shared" si="13"/>
        <v>#N/A</v>
      </c>
      <c r="U233" s="2">
        <v>130490</v>
      </c>
      <c r="V233" s="2" t="s">
        <v>983</v>
      </c>
      <c r="W233" s="2" t="s">
        <v>1608</v>
      </c>
      <c r="X233" t="s">
        <v>1609</v>
      </c>
      <c r="Y233">
        <v>14.868</v>
      </c>
      <c r="AB233" t="str">
        <f t="shared" si="17"/>
        <v>12.5067</v>
      </c>
      <c r="AK233">
        <v>4</v>
      </c>
    </row>
    <row r="234" spans="1:37" x14ac:dyDescent="0.25">
      <c r="A234" s="2" t="str">
        <f>VLOOKUP(B234,Master!E:J,6,0)</f>
        <v>YDU4RegularQD</v>
      </c>
      <c r="B234">
        <v>142836</v>
      </c>
      <c r="C234" t="s">
        <v>1914</v>
      </c>
      <c r="D234" s="4">
        <v>44343</v>
      </c>
      <c r="E234" t="str">
        <f t="shared" si="16"/>
        <v>12.5067**</v>
      </c>
      <c r="F234">
        <v>12.5067</v>
      </c>
      <c r="G234"/>
      <c r="H234" t="str">
        <f>+VLOOKUP(B234,Master!E:I,2,0)</f>
        <v>YDU4</v>
      </c>
      <c r="I234" t="str">
        <f>+VLOOKUP(B234,Master!E:I,5,0)</f>
        <v>Regular</v>
      </c>
      <c r="J234" t="str">
        <f>+VLOOKUP(B234,Master!E:I,4,0)</f>
        <v>QD</v>
      </c>
      <c r="K234" t="e">
        <f>+VLOOKUP(J234,Notes!$A$33:$CL$42,MATCH(H234&amp;I234,Notes!$2:$2,0),0)</f>
        <v>#N/A</v>
      </c>
      <c r="L234" s="4" t="e">
        <f t="shared" si="12"/>
        <v>#N/A</v>
      </c>
      <c r="N234" s="2" t="s">
        <v>1168</v>
      </c>
      <c r="O234" s="2" t="str">
        <f>VLOOKUP(B234,Master!$E:$I,2,0)</f>
        <v>YDU4</v>
      </c>
      <c r="P234" s="2" t="str">
        <f>VLOOKUP($B234,Master!$E:$I,5,0)</f>
        <v>Regular</v>
      </c>
      <c r="Q234" s="2" t="str">
        <f>VLOOKUP($B234,Master!$E:$I,4,0)</f>
        <v>QD</v>
      </c>
      <c r="R234" s="2" t="e">
        <f>VLOOKUP(Q234,Notes!$A$33:$CF$42,MATCH('AMFI NAV'!O234&amp;P234,Notes!$2:$2,0),0)</f>
        <v>#N/A</v>
      </c>
      <c r="S234" s="2">
        <f t="shared" si="11"/>
        <v>12.21</v>
      </c>
      <c r="T234" s="2" t="e">
        <f t="shared" si="13"/>
        <v>#N/A</v>
      </c>
      <c r="U234" s="2">
        <v>130492</v>
      </c>
      <c r="V234" s="2" t="s">
        <v>984</v>
      </c>
      <c r="W234" s="2" t="s">
        <v>1610</v>
      </c>
      <c r="Y234">
        <v>14.868</v>
      </c>
      <c r="AB234" t="str">
        <f t="shared" si="17"/>
        <v>12.5067</v>
      </c>
      <c r="AK234">
        <v>4</v>
      </c>
    </row>
    <row r="235" spans="1:37" x14ac:dyDescent="0.25">
      <c r="A235" s="2" t="str">
        <f>VLOOKUP(B235,Master!E:J,6,0)</f>
        <v>YDU4DirectG</v>
      </c>
      <c r="B235">
        <v>142837</v>
      </c>
      <c r="C235" t="s">
        <v>921</v>
      </c>
      <c r="D235" s="4">
        <v>44343</v>
      </c>
      <c r="E235" t="str">
        <f t="shared" si="16"/>
        <v>12.6029**</v>
      </c>
      <c r="F235">
        <v>12.6029</v>
      </c>
      <c r="G235"/>
      <c r="H235" t="str">
        <f>+VLOOKUP(B235,Master!E:I,2,0)</f>
        <v>YDU4</v>
      </c>
      <c r="I235" t="str">
        <f>+VLOOKUP(B235,Master!E:I,5,0)</f>
        <v>Direct</v>
      </c>
      <c r="J235" t="str">
        <f>+VLOOKUP(B235,Master!E:I,4,0)</f>
        <v>G</v>
      </c>
      <c r="K235" t="e">
        <f>+VLOOKUP(J235,Notes!$A$33:$CL$42,MATCH(H235&amp;I235,Notes!$2:$2,0),0)</f>
        <v>#N/A</v>
      </c>
      <c r="L235" s="4" t="e">
        <f t="shared" si="12"/>
        <v>#N/A</v>
      </c>
      <c r="N235" s="2" t="s">
        <v>1169</v>
      </c>
      <c r="O235" s="2" t="str">
        <f>VLOOKUP(B235,Master!$E:$I,2,0)</f>
        <v>YDU4</v>
      </c>
      <c r="P235" s="2" t="str">
        <f>VLOOKUP($B235,Master!$E:$I,5,0)</f>
        <v>Direct</v>
      </c>
      <c r="Q235" s="2" t="str">
        <f>VLOOKUP($B235,Master!$E:$I,4,0)</f>
        <v>G</v>
      </c>
      <c r="R235" s="2" t="e">
        <f>VLOOKUP(Q235,Notes!$A$33:$CF$42,MATCH('AMFI NAV'!O235&amp;P235,Notes!$2:$2,0),0)</f>
        <v>#N/A</v>
      </c>
      <c r="S235" s="2">
        <f t="shared" si="11"/>
        <v>12.2875</v>
      </c>
      <c r="T235" s="2" t="e">
        <f t="shared" si="13"/>
        <v>#N/A</v>
      </c>
      <c r="U235" s="2">
        <v>119253</v>
      </c>
      <c r="V235" s="2" t="s">
        <v>607</v>
      </c>
      <c r="W235" s="2" t="s">
        <v>1611</v>
      </c>
      <c r="X235" t="s">
        <v>1612</v>
      </c>
      <c r="Y235">
        <v>31.308800000000002</v>
      </c>
      <c r="AB235" t="str">
        <f t="shared" si="17"/>
        <v>12.6029</v>
      </c>
      <c r="AK235">
        <v>4</v>
      </c>
    </row>
    <row r="236" spans="1:37" x14ac:dyDescent="0.25">
      <c r="A236" s="2" t="str">
        <f>VLOOKUP(B236,Master!E:J,6,0)</f>
        <v>YDU4DirectQD</v>
      </c>
      <c r="B236">
        <v>142839</v>
      </c>
      <c r="C236" t="s">
        <v>1912</v>
      </c>
      <c r="D236" s="4">
        <v>44343</v>
      </c>
      <c r="E236" t="str">
        <f t="shared" si="16"/>
        <v>12.6029**</v>
      </c>
      <c r="F236">
        <v>12.6029</v>
      </c>
      <c r="G236"/>
      <c r="H236" t="str">
        <f>+VLOOKUP(B236,Master!E:I,2,0)</f>
        <v>YDU4</v>
      </c>
      <c r="I236" t="str">
        <f>+VLOOKUP(B236,Master!E:I,5,0)</f>
        <v>Direct</v>
      </c>
      <c r="J236" t="str">
        <f>+VLOOKUP(B236,Master!E:I,4,0)</f>
        <v>QD</v>
      </c>
      <c r="K236" t="e">
        <f>+VLOOKUP(J236,Notes!$A$33:$CL$42,MATCH(H236&amp;I236,Notes!$2:$2,0),0)</f>
        <v>#N/A</v>
      </c>
      <c r="L236" s="4" t="e">
        <f t="shared" si="12"/>
        <v>#N/A</v>
      </c>
      <c r="N236" s="2" t="s">
        <v>1170</v>
      </c>
      <c r="O236" s="2" t="str">
        <f>VLOOKUP(B236,Master!$E:$I,2,0)</f>
        <v>YDU4</v>
      </c>
      <c r="P236" s="2" t="str">
        <f>VLOOKUP($B236,Master!$E:$I,5,0)</f>
        <v>Direct</v>
      </c>
      <c r="Q236" s="2" t="str">
        <f>VLOOKUP($B236,Master!$E:$I,4,0)</f>
        <v>QD</v>
      </c>
      <c r="R236" s="2" t="e">
        <f>VLOOKUP(Q236,Notes!$A$33:$CF$42,MATCH('AMFI NAV'!O236&amp;P236,Notes!$2:$2,0),0)</f>
        <v>#N/A</v>
      </c>
      <c r="S236" s="2">
        <f t="shared" si="11"/>
        <v>12.285500000000001</v>
      </c>
      <c r="T236" s="2" t="e">
        <f t="shared" si="13"/>
        <v>#N/A</v>
      </c>
      <c r="U236" s="2">
        <v>119252</v>
      </c>
      <c r="V236" s="2" t="s">
        <v>608</v>
      </c>
      <c r="W236" s="2" t="s">
        <v>1613</v>
      </c>
      <c r="Y236">
        <v>32.146799999999999</v>
      </c>
      <c r="AB236" t="str">
        <f t="shared" si="17"/>
        <v>12.6029</v>
      </c>
      <c r="AK236">
        <v>4</v>
      </c>
    </row>
    <row r="237" spans="1:37" x14ac:dyDescent="0.25">
      <c r="A237" s="2" t="str">
        <f>VLOOKUP(B237,Master!E:J,6,0)</f>
        <v>YDU6RegularD</v>
      </c>
      <c r="B237">
        <v>142935</v>
      </c>
      <c r="C237" t="s">
        <v>1916</v>
      </c>
      <c r="D237" s="4">
        <v>44343</v>
      </c>
      <c r="E237" t="str">
        <f t="shared" si="16"/>
        <v>12.5337**</v>
      </c>
      <c r="F237">
        <v>12.5337</v>
      </c>
      <c r="G237"/>
      <c r="H237" t="str">
        <f>+VLOOKUP(B237,Master!E:I,2,0)</f>
        <v>YDU6</v>
      </c>
      <c r="I237" t="str">
        <f>+VLOOKUP(B237,Master!E:I,5,0)</f>
        <v>Regular</v>
      </c>
      <c r="J237" t="str">
        <f>+VLOOKUP(B237,Master!E:I,4,0)</f>
        <v>D</v>
      </c>
      <c r="K237" t="e">
        <f>+VLOOKUP(J237,Notes!$A$33:$CL$42,MATCH(H237&amp;I237,Notes!$2:$2,0),0)</f>
        <v>#N/A</v>
      </c>
      <c r="L237" s="4" t="e">
        <f t="shared" si="12"/>
        <v>#N/A</v>
      </c>
      <c r="N237" s="2" t="s">
        <v>1171</v>
      </c>
      <c r="O237" s="2" t="str">
        <f>VLOOKUP(B237,Master!$E:$I,2,0)</f>
        <v>YDU6</v>
      </c>
      <c r="P237" s="2" t="str">
        <f>VLOOKUP($B237,Master!$E:$I,5,0)</f>
        <v>Regular</v>
      </c>
      <c r="Q237" s="2" t="str">
        <f>VLOOKUP($B237,Master!$E:$I,4,0)</f>
        <v>D</v>
      </c>
      <c r="R237" s="2" t="e">
        <f>VLOOKUP(Q237,Notes!$A$33:$CF$42,MATCH('AMFI NAV'!O237&amp;P237,Notes!$2:$2,0),0)</f>
        <v>#N/A</v>
      </c>
      <c r="S237" s="2">
        <f t="shared" si="11"/>
        <v>12.234</v>
      </c>
      <c r="T237" s="2" t="e">
        <f t="shared" si="13"/>
        <v>#N/A</v>
      </c>
      <c r="U237" s="2">
        <v>117692</v>
      </c>
      <c r="V237" s="2" t="s">
        <v>985</v>
      </c>
      <c r="W237" s="2" t="s">
        <v>1614</v>
      </c>
      <c r="Y237">
        <v>19.890599999999999</v>
      </c>
      <c r="AB237" t="str">
        <f t="shared" si="17"/>
        <v>12.5337</v>
      </c>
      <c r="AK237">
        <v>4</v>
      </c>
    </row>
    <row r="238" spans="1:37" x14ac:dyDescent="0.25">
      <c r="A238" s="2" t="str">
        <f>VLOOKUP(B238,Master!E:J,6,0)</f>
        <v>YDU6RegularQD</v>
      </c>
      <c r="B238">
        <v>142936</v>
      </c>
      <c r="C238" t="s">
        <v>1917</v>
      </c>
      <c r="D238" s="4">
        <v>44343</v>
      </c>
      <c r="E238" t="str">
        <f t="shared" si="16"/>
        <v>12.5337**</v>
      </c>
      <c r="F238">
        <v>12.5337</v>
      </c>
      <c r="G238"/>
      <c r="H238" t="str">
        <f>+VLOOKUP(B238,Master!E:I,2,0)</f>
        <v>YDU6</v>
      </c>
      <c r="I238" t="str">
        <f>+VLOOKUP(B238,Master!E:I,5,0)</f>
        <v>Regular</v>
      </c>
      <c r="J238" t="str">
        <f>+VLOOKUP(B238,Master!E:I,4,0)</f>
        <v>QD</v>
      </c>
      <c r="K238" t="e">
        <f>+VLOOKUP(J238,Notes!$A$33:$CL$42,MATCH(H238&amp;I238,Notes!$2:$2,0),0)</f>
        <v>#N/A</v>
      </c>
      <c r="L238" s="4" t="e">
        <f t="shared" si="12"/>
        <v>#N/A</v>
      </c>
      <c r="N238" s="2" t="s">
        <v>1172</v>
      </c>
      <c r="O238" s="2" t="str">
        <f>VLOOKUP(B238,Master!$E:$I,2,0)</f>
        <v>YDU6</v>
      </c>
      <c r="P238" s="2" t="str">
        <f>VLOOKUP($B238,Master!$E:$I,5,0)</f>
        <v>Regular</v>
      </c>
      <c r="Q238" s="2" t="str">
        <f>VLOOKUP($B238,Master!$E:$I,4,0)</f>
        <v>QD</v>
      </c>
      <c r="R238" s="2" t="e">
        <f>VLOOKUP(Q238,Notes!$A$33:$CF$42,MATCH('AMFI NAV'!O238&amp;P238,Notes!$2:$2,0),0)</f>
        <v>#N/A</v>
      </c>
      <c r="S238" s="2">
        <f t="shared" si="11"/>
        <v>12.234</v>
      </c>
      <c r="T238" s="2" t="e">
        <f t="shared" si="13"/>
        <v>#N/A</v>
      </c>
      <c r="U238" s="2">
        <v>117691</v>
      </c>
      <c r="V238" s="2" t="s">
        <v>986</v>
      </c>
      <c r="W238" s="2" t="s">
        <v>1615</v>
      </c>
      <c r="Y238">
        <v>30.547799999999999</v>
      </c>
      <c r="AB238" t="str">
        <f t="shared" si="17"/>
        <v>12.5337</v>
      </c>
      <c r="AK238">
        <v>4</v>
      </c>
    </row>
    <row r="239" spans="1:37" x14ac:dyDescent="0.25">
      <c r="A239" s="2" t="str">
        <f>VLOOKUP(B239,Master!E:J,6,0)</f>
        <v>YDU6DirectQD</v>
      </c>
      <c r="B239">
        <v>142937</v>
      </c>
      <c r="C239" t="s">
        <v>1915</v>
      </c>
      <c r="D239" s="4">
        <v>44343</v>
      </c>
      <c r="E239" t="str">
        <f t="shared" si="16"/>
        <v>12.6299**</v>
      </c>
      <c r="F239">
        <v>12.629899999999999</v>
      </c>
      <c r="G239"/>
      <c r="H239" t="str">
        <f>+VLOOKUP(B239,Master!E:I,2,0)</f>
        <v>YDU6</v>
      </c>
      <c r="I239" t="str">
        <f>+VLOOKUP(B239,Master!E:I,5,0)</f>
        <v>Direct</v>
      </c>
      <c r="J239" t="str">
        <f>+VLOOKUP(B239,Master!E:I,4,0)</f>
        <v>QD</v>
      </c>
      <c r="K239" t="e">
        <f>+VLOOKUP(J239,Notes!$A$33:$CL$42,MATCH(H239&amp;I239,Notes!$2:$2,0),0)</f>
        <v>#N/A</v>
      </c>
      <c r="L239" s="4" t="e">
        <f t="shared" si="12"/>
        <v>#N/A</v>
      </c>
      <c r="N239" s="2" t="s">
        <v>1173</v>
      </c>
      <c r="O239" s="2" t="str">
        <f>VLOOKUP(B239,Master!$E:$I,2,0)</f>
        <v>YDU6</v>
      </c>
      <c r="P239" s="2" t="str">
        <f>VLOOKUP($B239,Master!$E:$I,5,0)</f>
        <v>Direct</v>
      </c>
      <c r="Q239" s="2" t="str">
        <f>VLOOKUP($B239,Master!$E:$I,4,0)</f>
        <v>QD</v>
      </c>
      <c r="R239" s="2" t="e">
        <f>VLOOKUP(Q239,Notes!$A$33:$CF$42,MATCH('AMFI NAV'!O239&amp;P239,Notes!$2:$2,0),0)</f>
        <v>#N/A</v>
      </c>
      <c r="S239" s="2">
        <f t="shared" si="11"/>
        <v>12.3118</v>
      </c>
      <c r="T239" s="2" t="e">
        <f t="shared" si="13"/>
        <v>#N/A</v>
      </c>
      <c r="U239" s="2">
        <v>119272</v>
      </c>
      <c r="V239" s="2" t="s">
        <v>611</v>
      </c>
      <c r="W239" s="2" t="s">
        <v>1616</v>
      </c>
      <c r="X239" t="s">
        <v>1617</v>
      </c>
      <c r="Y239">
        <v>18.313700000000001</v>
      </c>
      <c r="AB239" t="str">
        <f t="shared" si="17"/>
        <v>12.6299</v>
      </c>
      <c r="AK239">
        <v>4</v>
      </c>
    </row>
    <row r="240" spans="1:37" x14ac:dyDescent="0.25">
      <c r="A240" s="2" t="str">
        <f>VLOOKUP(B240,Master!E:J,6,0)</f>
        <v>YDU6RegularG</v>
      </c>
      <c r="B240">
        <v>142938</v>
      </c>
      <c r="C240" t="s">
        <v>929</v>
      </c>
      <c r="D240" s="4">
        <v>44343</v>
      </c>
      <c r="E240" t="str">
        <f t="shared" si="16"/>
        <v>12.5337**</v>
      </c>
      <c r="F240">
        <v>12.5337</v>
      </c>
      <c r="G240"/>
      <c r="H240" t="str">
        <f>+VLOOKUP(B240,Master!E:I,2,0)</f>
        <v>YDU6</v>
      </c>
      <c r="I240" t="str">
        <f>+VLOOKUP(B240,Master!E:I,5,0)</f>
        <v>Regular</v>
      </c>
      <c r="J240" t="str">
        <f>+VLOOKUP(B240,Master!E:I,4,0)</f>
        <v>G</v>
      </c>
      <c r="K240" t="e">
        <f>+VLOOKUP(J240,Notes!$A$33:$CL$42,MATCH(H240&amp;I240,Notes!$2:$2,0),0)</f>
        <v>#N/A</v>
      </c>
      <c r="L240" s="4" t="e">
        <f t="shared" si="12"/>
        <v>#N/A</v>
      </c>
      <c r="N240" s="2" t="s">
        <v>1174</v>
      </c>
      <c r="O240" s="2" t="str">
        <f>VLOOKUP(B240,Master!$E:$I,2,0)</f>
        <v>YDU6</v>
      </c>
      <c r="P240" s="2" t="str">
        <f>VLOOKUP($B240,Master!$E:$I,5,0)</f>
        <v>Regular</v>
      </c>
      <c r="Q240" s="2" t="str">
        <f>VLOOKUP($B240,Master!$E:$I,4,0)</f>
        <v>G</v>
      </c>
      <c r="R240" s="2" t="e">
        <f>VLOOKUP(Q240,Notes!$A$33:$CF$42,MATCH('AMFI NAV'!O240&amp;P240,Notes!$2:$2,0),0)</f>
        <v>#N/A</v>
      </c>
      <c r="S240" s="2">
        <f t="shared" si="11"/>
        <v>12.234</v>
      </c>
      <c r="T240" s="2" t="e">
        <f t="shared" si="13"/>
        <v>#N/A</v>
      </c>
      <c r="U240" s="2">
        <v>119271</v>
      </c>
      <c r="V240" s="2" t="s">
        <v>612</v>
      </c>
      <c r="W240" s="2" t="s">
        <v>1618</v>
      </c>
      <c r="Y240">
        <v>19.423100000000002</v>
      </c>
      <c r="AB240" t="str">
        <f t="shared" si="17"/>
        <v>12.5337</v>
      </c>
      <c r="AK240">
        <v>4</v>
      </c>
    </row>
    <row r="241" spans="1:37" x14ac:dyDescent="0.25">
      <c r="A241" s="2" t="str">
        <f>VLOOKUP(B241,Master!E:J,6,0)</f>
        <v>YDU6DirectG</v>
      </c>
      <c r="B241">
        <v>142939</v>
      </c>
      <c r="C241" t="s">
        <v>926</v>
      </c>
      <c r="D241" s="4">
        <v>44343</v>
      </c>
      <c r="E241" t="str">
        <f t="shared" si="16"/>
        <v>12.6299**</v>
      </c>
      <c r="F241">
        <v>12.629899999999999</v>
      </c>
      <c r="G241"/>
      <c r="H241" t="str">
        <f>+VLOOKUP(B241,Master!E:I,2,0)</f>
        <v>YDU6</v>
      </c>
      <c r="I241" t="str">
        <f>+VLOOKUP(B241,Master!E:I,5,0)</f>
        <v>Direct</v>
      </c>
      <c r="J241" t="str">
        <f>+VLOOKUP(B241,Master!E:I,4,0)</f>
        <v>G</v>
      </c>
      <c r="K241" t="e">
        <f>+VLOOKUP(J241,Notes!$A$33:$CL$42,MATCH(H241&amp;I241,Notes!$2:$2,0),0)</f>
        <v>#N/A</v>
      </c>
      <c r="L241" s="4" t="e">
        <f t="shared" si="12"/>
        <v>#N/A</v>
      </c>
      <c r="N241" s="2" t="s">
        <v>1175</v>
      </c>
      <c r="O241" s="2" t="str">
        <f>VLOOKUP(B241,Master!$E:$I,2,0)</f>
        <v>YDU6</v>
      </c>
      <c r="P241" s="2" t="str">
        <f>VLOOKUP($B241,Master!$E:$I,5,0)</f>
        <v>Direct</v>
      </c>
      <c r="Q241" s="2" t="str">
        <f>VLOOKUP($B241,Master!$E:$I,4,0)</f>
        <v>G</v>
      </c>
      <c r="R241" s="2" t="e">
        <f>VLOOKUP(Q241,Notes!$A$33:$CF$42,MATCH('AMFI NAV'!O241&amp;P241,Notes!$2:$2,0),0)</f>
        <v>#N/A</v>
      </c>
      <c r="S241" s="2">
        <f t="shared" si="11"/>
        <v>12.311199999999999</v>
      </c>
      <c r="T241" s="2" t="e">
        <f t="shared" si="13"/>
        <v>#N/A</v>
      </c>
      <c r="U241" s="2">
        <v>115881</v>
      </c>
      <c r="V241" s="2" t="s">
        <v>613</v>
      </c>
      <c r="W241" s="2" t="s">
        <v>1619</v>
      </c>
      <c r="Y241">
        <v>14.2262</v>
      </c>
      <c r="AB241" t="str">
        <f t="shared" si="17"/>
        <v>12.6299</v>
      </c>
      <c r="AK241">
        <v>4</v>
      </c>
    </row>
    <row r="242" spans="1:37" x14ac:dyDescent="0.25">
      <c r="A242" s="2" t="str">
        <f>VLOOKUP(B242,Master!E:J,6,0)</f>
        <v>YDU7RegularD</v>
      </c>
      <c r="B242">
        <v>143033</v>
      </c>
      <c r="C242" t="s">
        <v>1919</v>
      </c>
      <c r="D242" s="4">
        <v>44343</v>
      </c>
      <c r="E242" t="str">
        <f t="shared" si="16"/>
        <v>12.4846**</v>
      </c>
      <c r="F242">
        <v>12.4846</v>
      </c>
      <c r="G242"/>
      <c r="H242" t="str">
        <f>+VLOOKUP(B242,Master!E:I,2,0)</f>
        <v>YDU7</v>
      </c>
      <c r="I242" t="str">
        <f>+VLOOKUP(B242,Master!E:I,5,0)</f>
        <v>Regular</v>
      </c>
      <c r="J242" t="str">
        <f>+VLOOKUP(B242,Master!E:I,4,0)</f>
        <v>D</v>
      </c>
      <c r="K242" t="e">
        <f>+VLOOKUP(J242,Notes!$A$33:$CL$42,MATCH(H242&amp;I242,Notes!$2:$2,0),0)</f>
        <v>#N/A</v>
      </c>
      <c r="L242" s="4" t="e">
        <f t="shared" si="12"/>
        <v>#N/A</v>
      </c>
      <c r="N242" s="2" t="s">
        <v>1176</v>
      </c>
      <c r="O242" s="2" t="str">
        <f>VLOOKUP(B242,Master!$E:$I,2,0)</f>
        <v>YDU7</v>
      </c>
      <c r="P242" s="2" t="str">
        <f>VLOOKUP($B242,Master!$E:$I,5,0)</f>
        <v>Regular</v>
      </c>
      <c r="Q242" s="2" t="str">
        <f>VLOOKUP($B242,Master!$E:$I,4,0)</f>
        <v>D</v>
      </c>
      <c r="R242" s="2" t="e">
        <f>VLOOKUP(Q242,Notes!$A$33:$CF$42,MATCH('AMFI NAV'!O242&amp;P242,Notes!$2:$2,0),0)</f>
        <v>#N/A</v>
      </c>
      <c r="S242" s="2">
        <f t="shared" si="11"/>
        <v>12.1869</v>
      </c>
      <c r="T242" s="2" t="e">
        <f t="shared" si="13"/>
        <v>#N/A</v>
      </c>
      <c r="U242" s="2">
        <v>115882</v>
      </c>
      <c r="V242" s="2" t="s">
        <v>614</v>
      </c>
      <c r="W242" s="2" t="s">
        <v>1620</v>
      </c>
      <c r="Y242">
        <v>18.957599999999999</v>
      </c>
      <c r="AB242" t="str">
        <f t="shared" si="17"/>
        <v>12.4846</v>
      </c>
      <c r="AK242">
        <v>4</v>
      </c>
    </row>
    <row r="243" spans="1:37" x14ac:dyDescent="0.25">
      <c r="A243" s="2" t="str">
        <f>VLOOKUP(B243,Master!E:J,6,0)</f>
        <v>YDU7RegularQD</v>
      </c>
      <c r="B243">
        <v>143034</v>
      </c>
      <c r="C243" t="s">
        <v>1920</v>
      </c>
      <c r="D243" s="4">
        <v>44343</v>
      </c>
      <c r="E243" t="str">
        <f t="shared" si="16"/>
        <v>12.4846**</v>
      </c>
      <c r="F243">
        <v>12.4846</v>
      </c>
      <c r="G243"/>
      <c r="H243" t="str">
        <f>+VLOOKUP(B243,Master!E:I,2,0)</f>
        <v>YDU7</v>
      </c>
      <c r="I243" t="str">
        <f>+VLOOKUP(B243,Master!E:I,5,0)</f>
        <v>Regular</v>
      </c>
      <c r="J243" t="str">
        <f>+VLOOKUP(B243,Master!E:I,4,0)</f>
        <v>QD</v>
      </c>
      <c r="K243" t="e">
        <f>+VLOOKUP(J243,Notes!$A$33:$CL$42,MATCH(H243&amp;I243,Notes!$2:$2,0),0)</f>
        <v>#N/A</v>
      </c>
      <c r="L243" s="4" t="e">
        <f t="shared" si="12"/>
        <v>#N/A</v>
      </c>
      <c r="N243" s="2" t="s">
        <v>1177</v>
      </c>
      <c r="O243" s="2" t="str">
        <f>VLOOKUP(B243,Master!$E:$I,2,0)</f>
        <v>YDU7</v>
      </c>
      <c r="P243" s="2" t="str">
        <f>VLOOKUP($B243,Master!$E:$I,5,0)</f>
        <v>Regular</v>
      </c>
      <c r="Q243" s="2" t="str">
        <f>VLOOKUP($B243,Master!$E:$I,4,0)</f>
        <v>QD</v>
      </c>
      <c r="R243" s="2" t="e">
        <f>VLOOKUP(Q243,Notes!$A$33:$CF$42,MATCH('AMFI NAV'!O243&amp;P243,Notes!$2:$2,0),0)</f>
        <v>#N/A</v>
      </c>
      <c r="S243" s="2">
        <f t="shared" si="11"/>
        <v>12.1844</v>
      </c>
      <c r="T243" s="2" t="e">
        <f t="shared" si="13"/>
        <v>#N/A</v>
      </c>
      <c r="U243" s="2">
        <v>119276</v>
      </c>
      <c r="V243" s="2" t="s">
        <v>615</v>
      </c>
      <c r="W243" s="2" t="s">
        <v>1621</v>
      </c>
      <c r="X243" t="s">
        <v>1622</v>
      </c>
      <c r="Y243">
        <v>10.347</v>
      </c>
      <c r="AB243" t="str">
        <f t="shared" si="17"/>
        <v>12.4846</v>
      </c>
      <c r="AK243">
        <v>4</v>
      </c>
    </row>
    <row r="244" spans="1:37" x14ac:dyDescent="0.25">
      <c r="A244" s="2" t="str">
        <f>VLOOKUP(B244,Master!E:J,6,0)</f>
        <v>YDU7RegularG</v>
      </c>
      <c r="B244">
        <v>143036</v>
      </c>
      <c r="C244" t="s">
        <v>934</v>
      </c>
      <c r="D244" s="4">
        <v>44343</v>
      </c>
      <c r="E244" t="str">
        <f t="shared" si="16"/>
        <v>12.4846**</v>
      </c>
      <c r="F244">
        <v>12.4846</v>
      </c>
      <c r="G244"/>
      <c r="H244" t="str">
        <f>+VLOOKUP(B244,Master!E:I,2,0)</f>
        <v>YDU7</v>
      </c>
      <c r="I244" t="str">
        <f>+VLOOKUP(B244,Master!E:I,5,0)</f>
        <v>Regular</v>
      </c>
      <c r="J244" t="str">
        <f>+VLOOKUP(B244,Master!E:I,4,0)</f>
        <v>G</v>
      </c>
      <c r="K244" t="e">
        <f>+VLOOKUP(J244,Notes!$A$33:$CL$42,MATCH(H244&amp;I244,Notes!$2:$2,0),0)</f>
        <v>#N/A</v>
      </c>
      <c r="L244" s="4" t="e">
        <f t="shared" si="12"/>
        <v>#N/A</v>
      </c>
      <c r="N244" s="2" t="s">
        <v>1178</v>
      </c>
      <c r="O244" s="2" t="str">
        <f>VLOOKUP(B244,Master!$E:$I,2,0)</f>
        <v>YDU7</v>
      </c>
      <c r="P244" s="2" t="str">
        <f>VLOOKUP($B244,Master!$E:$I,5,0)</f>
        <v>Regular</v>
      </c>
      <c r="Q244" s="2" t="str">
        <f>VLOOKUP($B244,Master!$E:$I,4,0)</f>
        <v>G</v>
      </c>
      <c r="R244" s="2" t="e">
        <f>VLOOKUP(Q244,Notes!$A$33:$CF$42,MATCH('AMFI NAV'!O244&amp;P244,Notes!$2:$2,0),0)</f>
        <v>#N/A</v>
      </c>
      <c r="S244" s="2">
        <f t="shared" si="11"/>
        <v>12.1844</v>
      </c>
      <c r="T244" s="2" t="e">
        <f t="shared" si="13"/>
        <v>#N/A</v>
      </c>
      <c r="U244" s="2">
        <v>119275</v>
      </c>
      <c r="V244" s="2" t="s">
        <v>616</v>
      </c>
      <c r="W244" s="2" t="s">
        <v>1623</v>
      </c>
      <c r="Y244">
        <v>11.4749</v>
      </c>
      <c r="AB244" t="str">
        <f t="shared" si="17"/>
        <v>12.4846</v>
      </c>
      <c r="AK244">
        <v>4</v>
      </c>
    </row>
    <row r="245" spans="1:37" x14ac:dyDescent="0.25">
      <c r="A245" s="2" t="str">
        <f>VLOOKUP(B245,Master!E:J,6,0)</f>
        <v>YDU7DirectG</v>
      </c>
      <c r="B245">
        <v>143037</v>
      </c>
      <c r="C245" t="s">
        <v>931</v>
      </c>
      <c r="D245" s="4">
        <v>44343</v>
      </c>
      <c r="E245" t="str">
        <f t="shared" si="16"/>
        <v>12.5805**</v>
      </c>
      <c r="F245">
        <v>12.580500000000001</v>
      </c>
      <c r="G245"/>
      <c r="H245" t="str">
        <f>+VLOOKUP(B245,Master!E:I,2,0)</f>
        <v>YDU7</v>
      </c>
      <c r="I245" t="str">
        <f>+VLOOKUP(B245,Master!E:I,5,0)</f>
        <v>Direct</v>
      </c>
      <c r="J245" t="str">
        <f>+VLOOKUP(B245,Master!E:I,4,0)</f>
        <v>G</v>
      </c>
      <c r="K245" t="e">
        <f>+VLOOKUP(J245,Notes!$A$33:$CL$42,MATCH(H245&amp;I245,Notes!$2:$2,0),0)</f>
        <v>#N/A</v>
      </c>
      <c r="L245" s="4" t="e">
        <f t="shared" si="12"/>
        <v>#N/A</v>
      </c>
      <c r="N245" s="2" t="s">
        <v>1179</v>
      </c>
      <c r="O245" s="2" t="str">
        <f>VLOOKUP(B245,Master!$E:$I,2,0)</f>
        <v>YDU7</v>
      </c>
      <c r="P245" s="2" t="str">
        <f>VLOOKUP($B245,Master!$E:$I,5,0)</f>
        <v>Direct</v>
      </c>
      <c r="Q245" s="2" t="str">
        <f>VLOOKUP($B245,Master!$E:$I,4,0)</f>
        <v>G</v>
      </c>
      <c r="R245" s="2" t="e">
        <f>VLOOKUP(Q245,Notes!$A$33:$CF$42,MATCH('AMFI NAV'!O245&amp;P245,Notes!$2:$2,0),0)</f>
        <v>#N/A</v>
      </c>
      <c r="S245" s="2">
        <f t="shared" si="11"/>
        <v>12.261100000000001</v>
      </c>
      <c r="T245" s="2" t="e">
        <f t="shared" si="13"/>
        <v>#N/A</v>
      </c>
      <c r="U245" s="2">
        <v>112127</v>
      </c>
      <c r="V245" s="2" t="s">
        <v>617</v>
      </c>
      <c r="W245" s="2" t="s">
        <v>1624</v>
      </c>
      <c r="X245" t="s">
        <v>1625</v>
      </c>
      <c r="Y245">
        <v>9.5946999999999996</v>
      </c>
      <c r="AB245" t="str">
        <f t="shared" si="17"/>
        <v>12.5805</v>
      </c>
      <c r="AK245">
        <v>4</v>
      </c>
    </row>
    <row r="246" spans="1:37" x14ac:dyDescent="0.25">
      <c r="A246" s="2" t="str">
        <f>VLOOKUP(B246,Master!E:J,6,0)</f>
        <v>YDU7DirectD</v>
      </c>
      <c r="B246">
        <v>143038</v>
      </c>
      <c r="C246" t="s">
        <v>1918</v>
      </c>
      <c r="D246" s="4">
        <v>44343</v>
      </c>
      <c r="E246" t="str">
        <f t="shared" si="16"/>
        <v>12.5805**</v>
      </c>
      <c r="F246">
        <v>12.580500000000001</v>
      </c>
      <c r="G246"/>
      <c r="H246" t="str">
        <f>+VLOOKUP(B246,Master!E:I,2,0)</f>
        <v>YDU7</v>
      </c>
      <c r="I246" t="str">
        <f>+VLOOKUP(B246,Master!E:I,5,0)</f>
        <v>Direct</v>
      </c>
      <c r="J246" t="str">
        <f>+VLOOKUP(B246,Master!E:I,4,0)</f>
        <v>D</v>
      </c>
      <c r="K246" t="e">
        <f>+VLOOKUP(J246,Notes!$A$33:$CL$42,MATCH(H246&amp;I246,Notes!$2:$2,0),0)</f>
        <v>#N/A</v>
      </c>
      <c r="L246" s="4" t="e">
        <f t="shared" si="12"/>
        <v>#N/A</v>
      </c>
      <c r="N246" s="2" t="s">
        <v>1180</v>
      </c>
      <c r="O246" s="2" t="str">
        <f>VLOOKUP(B246,Master!$E:$I,2,0)</f>
        <v>YDU7</v>
      </c>
      <c r="P246" s="2" t="str">
        <f>VLOOKUP($B246,Master!$E:$I,5,0)</f>
        <v>Direct</v>
      </c>
      <c r="Q246" s="2" t="str">
        <f>VLOOKUP($B246,Master!$E:$I,4,0)</f>
        <v>D</v>
      </c>
      <c r="R246" s="2" t="e">
        <f>VLOOKUP(Q246,Notes!$A$33:$CF$42,MATCH('AMFI NAV'!O246&amp;P246,Notes!$2:$2,0),0)</f>
        <v>#N/A</v>
      </c>
      <c r="S246" s="2">
        <f t="shared" si="11"/>
        <v>12.261100000000001</v>
      </c>
      <c r="T246" s="2" t="e">
        <f t="shared" si="13"/>
        <v>#N/A</v>
      </c>
      <c r="U246" s="2">
        <v>112126</v>
      </c>
      <c r="V246" s="2" t="s">
        <v>618</v>
      </c>
      <c r="W246" s="2" t="s">
        <v>1626</v>
      </c>
      <c r="Y246">
        <v>11.2188</v>
      </c>
      <c r="AB246" t="str">
        <f t="shared" si="17"/>
        <v>12.5805</v>
      </c>
      <c r="AK246">
        <v>4</v>
      </c>
    </row>
    <row r="247" spans="1:37" x14ac:dyDescent="0.25">
      <c r="A247" s="2" t="str">
        <f>VLOOKUP(B247,Master!E:J,6,0)</f>
        <v>YDV3DirectG</v>
      </c>
      <c r="B247">
        <v>143696</v>
      </c>
      <c r="C247" t="s">
        <v>2933</v>
      </c>
      <c r="D247" s="4">
        <v>44361</v>
      </c>
      <c r="E247" t="str">
        <f t="shared" si="16"/>
        <v>12.6469**</v>
      </c>
      <c r="F247">
        <v>12.6469</v>
      </c>
      <c r="G247"/>
      <c r="H247" t="str">
        <f>+VLOOKUP(B247,Master!E:I,2,0)</f>
        <v>YDV3</v>
      </c>
      <c r="I247" t="str">
        <f>+VLOOKUP(B247,Master!E:I,5,0)</f>
        <v>Direct</v>
      </c>
      <c r="J247" t="str">
        <f>+VLOOKUP(B247,Master!E:I,4,0)</f>
        <v>G</v>
      </c>
      <c r="K247" t="e">
        <f>+VLOOKUP(J247,Notes!$A$33:$CL$42,MATCH(H247&amp;I247,Notes!$2:$2,0),0)</f>
        <v>#N/A</v>
      </c>
      <c r="L247" s="4" t="e">
        <f t="shared" si="12"/>
        <v>#N/A</v>
      </c>
      <c r="N247" s="2" t="s">
        <v>1181</v>
      </c>
      <c r="O247" s="2" t="str">
        <f>VLOOKUP(B247,Master!$E:$I,2,0)</f>
        <v>YDV3</v>
      </c>
      <c r="P247" s="2" t="str">
        <f>VLOOKUP($B247,Master!$E:$I,5,0)</f>
        <v>Direct</v>
      </c>
      <c r="Q247" s="2" t="str">
        <f>VLOOKUP($B247,Master!$E:$I,4,0)</f>
        <v>G</v>
      </c>
      <c r="R247" s="2" t="e">
        <f>VLOOKUP(Q247,Notes!$A$33:$CF$42,MATCH('AMFI NAV'!O247&amp;P247,Notes!$2:$2,0),0)</f>
        <v>#N/A</v>
      </c>
      <c r="S247" s="2">
        <f t="shared" si="11"/>
        <v>12.3201</v>
      </c>
      <c r="T247" s="2" t="e">
        <f t="shared" si="13"/>
        <v>#N/A</v>
      </c>
      <c r="U247" s="2">
        <v>119278</v>
      </c>
      <c r="V247" s="2" t="s">
        <v>619</v>
      </c>
      <c r="W247" s="2" t="s">
        <v>1627</v>
      </c>
      <c r="X247" t="s">
        <v>1628</v>
      </c>
      <c r="Y247">
        <v>17.321300000000001</v>
      </c>
      <c r="AB247" t="str">
        <f t="shared" si="17"/>
        <v>12.6469</v>
      </c>
      <c r="AK247">
        <v>4</v>
      </c>
    </row>
    <row r="248" spans="1:37" x14ac:dyDescent="0.25">
      <c r="A248" s="2" t="str">
        <f>VLOOKUP(B248,Master!E:J,6,0)</f>
        <v>YDV3DirectD</v>
      </c>
      <c r="B248">
        <v>143697</v>
      </c>
      <c r="C248" t="s">
        <v>2934</v>
      </c>
      <c r="D248" s="4">
        <v>44355</v>
      </c>
      <c r="E248" t="str">
        <f t="shared" si="16"/>
        <v>12.6417**</v>
      </c>
      <c r="F248">
        <v>12.6417</v>
      </c>
      <c r="G248"/>
      <c r="H248" t="str">
        <f>+VLOOKUP(B248,Master!E:I,2,0)</f>
        <v>YDV3</v>
      </c>
      <c r="I248" t="str">
        <f>+VLOOKUP(B248,Master!E:I,5,0)</f>
        <v>Direct</v>
      </c>
      <c r="J248" t="str">
        <f>+VLOOKUP(B248,Master!E:I,4,0)</f>
        <v>D</v>
      </c>
      <c r="K248" t="e">
        <f>+VLOOKUP(J248,Notes!$A$33:$CL$42,MATCH(H248&amp;I248,Notes!$2:$2,0),0)</f>
        <v>#N/A</v>
      </c>
      <c r="L248" s="4" t="e">
        <f t="shared" si="12"/>
        <v>#N/A</v>
      </c>
      <c r="N248" s="2" t="s">
        <v>1182</v>
      </c>
      <c r="O248" s="2" t="str">
        <f>VLOOKUP(B248,Master!$E:$I,2,0)</f>
        <v>YDV3</v>
      </c>
      <c r="P248" s="2" t="str">
        <f>VLOOKUP($B248,Master!$E:$I,5,0)</f>
        <v>Direct</v>
      </c>
      <c r="Q248" s="2" t="str">
        <f>VLOOKUP($B248,Master!$E:$I,4,0)</f>
        <v>D</v>
      </c>
      <c r="R248" s="2" t="e">
        <f>VLOOKUP(Q248,Notes!$A$33:$CF$42,MATCH('AMFI NAV'!O248&amp;P248,Notes!$2:$2,0),0)</f>
        <v>#N/A</v>
      </c>
      <c r="S248" s="2">
        <f t="shared" si="11"/>
        <v>12.3162</v>
      </c>
      <c r="T248" s="2" t="e">
        <f t="shared" si="13"/>
        <v>#N/A</v>
      </c>
      <c r="U248" s="2">
        <v>119277</v>
      </c>
      <c r="V248" s="2" t="s">
        <v>620</v>
      </c>
      <c r="W248" s="2" t="s">
        <v>1629</v>
      </c>
      <c r="Y248">
        <v>21.146799999999999</v>
      </c>
      <c r="AB248" t="str">
        <f t="shared" si="17"/>
        <v>12.6417</v>
      </c>
      <c r="AK248">
        <v>4</v>
      </c>
    </row>
    <row r="249" spans="1:37" x14ac:dyDescent="0.25">
      <c r="A249" s="2" t="str">
        <f>VLOOKUP(B249,Master!E:J,6,0)</f>
        <v>YDV3RegularD</v>
      </c>
      <c r="B249">
        <v>143698</v>
      </c>
      <c r="C249" t="s">
        <v>2935</v>
      </c>
      <c r="D249" s="4">
        <v>44361</v>
      </c>
      <c r="E249" t="str">
        <f t="shared" si="16"/>
        <v>12.5540**</v>
      </c>
      <c r="F249">
        <v>12.554</v>
      </c>
      <c r="G249"/>
      <c r="H249" t="str">
        <f>+VLOOKUP(B249,Master!E:I,2,0)</f>
        <v>YDV3</v>
      </c>
      <c r="I249" t="str">
        <f>+VLOOKUP(B249,Master!E:I,5,0)</f>
        <v>Regular</v>
      </c>
      <c r="J249" t="str">
        <f>+VLOOKUP(B249,Master!E:I,4,0)</f>
        <v>D</v>
      </c>
      <c r="K249" t="e">
        <f>+VLOOKUP(J249,Notes!$A$33:$CL$42,MATCH(H249&amp;I249,Notes!$2:$2,0),0)</f>
        <v>#N/A</v>
      </c>
      <c r="L249" s="4" t="e">
        <f t="shared" si="12"/>
        <v>#N/A</v>
      </c>
      <c r="N249" s="2" t="s">
        <v>1183</v>
      </c>
      <c r="O249" s="2" t="str">
        <f>VLOOKUP(B249,Master!$E:$I,2,0)</f>
        <v>YDV3</v>
      </c>
      <c r="P249" s="2" t="str">
        <f>VLOOKUP($B249,Master!$E:$I,5,0)</f>
        <v>Regular</v>
      </c>
      <c r="Q249" s="2" t="str">
        <f>VLOOKUP($B249,Master!$E:$I,4,0)</f>
        <v>D</v>
      </c>
      <c r="R249" s="2" t="e">
        <f>VLOOKUP(Q249,Notes!$A$33:$CF$42,MATCH('AMFI NAV'!O249&amp;P249,Notes!$2:$2,0),0)</f>
        <v>#N/A</v>
      </c>
      <c r="S249" s="2">
        <f t="shared" si="11"/>
        <v>12.2493</v>
      </c>
      <c r="T249" s="2" t="e">
        <f t="shared" si="13"/>
        <v>#N/A</v>
      </c>
      <c r="U249" s="2">
        <v>106596</v>
      </c>
      <c r="V249" s="2" t="s">
        <v>987</v>
      </c>
      <c r="W249" s="2" t="s">
        <v>1630</v>
      </c>
      <c r="X249" t="s">
        <v>1631</v>
      </c>
      <c r="Y249">
        <v>16.713200000000001</v>
      </c>
      <c r="AB249" t="str">
        <f t="shared" si="17"/>
        <v>12.5540</v>
      </c>
      <c r="AK249">
        <v>4</v>
      </c>
    </row>
    <row r="250" spans="1:37" x14ac:dyDescent="0.25">
      <c r="A250" s="2" t="str">
        <f>VLOOKUP(B250,Master!E:J,6,0)</f>
        <v>YDV3RegularG</v>
      </c>
      <c r="B250">
        <v>143700</v>
      </c>
      <c r="C250" t="s">
        <v>2936</v>
      </c>
      <c r="D250" s="4">
        <v>44361</v>
      </c>
      <c r="E250" t="str">
        <f t="shared" si="16"/>
        <v>12.5540**</v>
      </c>
      <c r="F250">
        <v>12.554</v>
      </c>
      <c r="G250"/>
      <c r="H250" t="str">
        <f>+VLOOKUP(B250,Master!E:I,2,0)</f>
        <v>YDV3</v>
      </c>
      <c r="I250" t="str">
        <f>+VLOOKUP(B250,Master!E:I,5,0)</f>
        <v>Regular</v>
      </c>
      <c r="J250" t="str">
        <f>+VLOOKUP(B250,Master!E:I,4,0)</f>
        <v>G</v>
      </c>
      <c r="K250" t="e">
        <f>+VLOOKUP(J250,Notes!$A$33:$CL$42,MATCH(H250&amp;I250,Notes!$2:$2,0),0)</f>
        <v>#N/A</v>
      </c>
      <c r="L250" s="4" t="e">
        <f t="shared" si="12"/>
        <v>#N/A</v>
      </c>
      <c r="N250" s="2" t="s">
        <v>1184</v>
      </c>
      <c r="O250" s="2" t="str">
        <f>VLOOKUP(B250,Master!$E:$I,2,0)</f>
        <v>YDV3</v>
      </c>
      <c r="P250" s="2" t="str">
        <f>VLOOKUP($B250,Master!$E:$I,5,0)</f>
        <v>Regular</v>
      </c>
      <c r="Q250" s="2" t="str">
        <f>VLOOKUP($B250,Master!$E:$I,4,0)</f>
        <v>G</v>
      </c>
      <c r="R250" s="2" t="e">
        <f>VLOOKUP(Q250,Notes!$A$33:$CF$42,MATCH('AMFI NAV'!O250&amp;P250,Notes!$2:$2,0),0)</f>
        <v>#N/A</v>
      </c>
      <c r="S250" s="2">
        <f t="shared" si="11"/>
        <v>12.2493</v>
      </c>
      <c r="T250" s="2" t="e">
        <f t="shared" si="13"/>
        <v>#N/A</v>
      </c>
      <c r="U250" s="2">
        <v>106597</v>
      </c>
      <c r="V250" s="2" t="s">
        <v>988</v>
      </c>
      <c r="W250" s="2" t="s">
        <v>1632</v>
      </c>
      <c r="Y250">
        <v>20.410900000000002</v>
      </c>
      <c r="AB250" t="str">
        <f t="shared" si="17"/>
        <v>12.5540</v>
      </c>
      <c r="AK250">
        <v>4</v>
      </c>
    </row>
    <row r="251" spans="1:37" x14ac:dyDescent="0.25">
      <c r="A251" s="2" t="str">
        <f>VLOOKUP(B251,Master!E:J,6,0)</f>
        <v>YDV4RegularG</v>
      </c>
      <c r="B251">
        <v>143851</v>
      </c>
      <c r="C251" t="s">
        <v>942</v>
      </c>
      <c r="D251" s="4">
        <v>44377</v>
      </c>
      <c r="E251" t="str">
        <f t="shared" si="16"/>
        <v>12.5172**</v>
      </c>
      <c r="F251">
        <v>12.517200000000001</v>
      </c>
      <c r="G251"/>
      <c r="H251" t="str">
        <f>+VLOOKUP(B251,Master!E:I,2,0)</f>
        <v>YDV4</v>
      </c>
      <c r="I251" t="str">
        <f>+VLOOKUP(B251,Master!E:I,5,0)</f>
        <v>Regular</v>
      </c>
      <c r="J251" t="str">
        <f>+VLOOKUP(B251,Master!E:I,4,0)</f>
        <v>G</v>
      </c>
      <c r="K251" t="e">
        <f>+VLOOKUP(J251,Notes!$A$33:$CL$42,MATCH(H251&amp;I251,Notes!$2:$2,0),0)</f>
        <v>#N/A</v>
      </c>
      <c r="L251" s="4" t="e">
        <f t="shared" si="12"/>
        <v>#N/A</v>
      </c>
      <c r="N251" s="2" t="s">
        <v>1185</v>
      </c>
      <c r="O251" s="2" t="str">
        <f>VLOOKUP(B251,Master!$E:$I,2,0)</f>
        <v>YDV4</v>
      </c>
      <c r="P251" s="2" t="str">
        <f>VLOOKUP($B251,Master!$E:$I,5,0)</f>
        <v>Regular</v>
      </c>
      <c r="Q251" s="2" t="str">
        <f>VLOOKUP($B251,Master!$E:$I,4,0)</f>
        <v>G</v>
      </c>
      <c r="R251" s="2" t="e">
        <f>VLOOKUP(Q251,Notes!$A$33:$CF$42,MATCH('AMFI NAV'!O251&amp;P251,Notes!$2:$2,0),0)</f>
        <v>#N/A</v>
      </c>
      <c r="S251" s="2">
        <f t="shared" si="11"/>
        <v>12.1875</v>
      </c>
      <c r="T251" s="2" t="e">
        <f t="shared" si="13"/>
        <v>#N/A</v>
      </c>
      <c r="U251" s="2">
        <v>119280</v>
      </c>
      <c r="V251" s="2" t="s">
        <v>623</v>
      </c>
      <c r="W251" s="2" t="s">
        <v>1633</v>
      </c>
      <c r="X251" t="s">
        <v>1634</v>
      </c>
      <c r="Y251">
        <v>10.5276</v>
      </c>
      <c r="AB251" t="str">
        <f t="shared" si="17"/>
        <v>12.5172</v>
      </c>
      <c r="AK251">
        <v>4</v>
      </c>
    </row>
    <row r="252" spans="1:37" x14ac:dyDescent="0.25">
      <c r="A252" s="2" t="str">
        <f>VLOOKUP(B252,Master!E:J,6,0)</f>
        <v>YDV4RegularD</v>
      </c>
      <c r="B252">
        <v>143852</v>
      </c>
      <c r="C252" t="s">
        <v>1921</v>
      </c>
      <c r="D252" s="4">
        <v>44377</v>
      </c>
      <c r="E252" t="str">
        <f t="shared" si="16"/>
        <v>12.5172**</v>
      </c>
      <c r="F252">
        <v>12.517200000000001</v>
      </c>
      <c r="G252"/>
      <c r="H252" t="str">
        <f>+VLOOKUP(B252,Master!E:I,2,0)</f>
        <v>YDV4</v>
      </c>
      <c r="I252" t="str">
        <f>+VLOOKUP(B252,Master!E:I,5,0)</f>
        <v>Regular</v>
      </c>
      <c r="J252" t="str">
        <f>+VLOOKUP(B252,Master!E:I,4,0)</f>
        <v>D</v>
      </c>
      <c r="K252" t="e">
        <f>+VLOOKUP(J252,Notes!$A$33:$CL$42,MATCH(H252&amp;I252,Notes!$2:$2,0),0)</f>
        <v>#N/A</v>
      </c>
      <c r="L252" s="4" t="e">
        <f t="shared" si="12"/>
        <v>#N/A</v>
      </c>
      <c r="N252" s="2" t="s">
        <v>1186</v>
      </c>
      <c r="O252" s="2" t="str">
        <f>VLOOKUP(B252,Master!$E:$I,2,0)</f>
        <v>YDV4</v>
      </c>
      <c r="P252" s="2" t="str">
        <f>VLOOKUP($B252,Master!$E:$I,5,0)</f>
        <v>Regular</v>
      </c>
      <c r="Q252" s="2" t="str">
        <f>VLOOKUP($B252,Master!$E:$I,4,0)</f>
        <v>D</v>
      </c>
      <c r="R252" s="2" t="e">
        <f>VLOOKUP(Q252,Notes!$A$33:$CF$42,MATCH('AMFI NAV'!O252&amp;P252,Notes!$2:$2,0),0)</f>
        <v>#N/A</v>
      </c>
      <c r="S252" s="2">
        <f t="shared" si="11"/>
        <v>12.1876</v>
      </c>
      <c r="T252" s="2" t="e">
        <f t="shared" si="13"/>
        <v>#N/A</v>
      </c>
      <c r="U252" s="2">
        <v>119279</v>
      </c>
      <c r="V252" s="2" t="s">
        <v>624</v>
      </c>
      <c r="W252" s="2" t="s">
        <v>1635</v>
      </c>
      <c r="Y252">
        <v>10.5276</v>
      </c>
      <c r="AB252" t="str">
        <f t="shared" si="17"/>
        <v>12.5172</v>
      </c>
      <c r="AK252">
        <v>4</v>
      </c>
    </row>
    <row r="253" spans="1:37" x14ac:dyDescent="0.25">
      <c r="A253" s="2" t="str">
        <f>VLOOKUP(B253,Master!E:J,6,0)</f>
        <v>YDV4RegularQD</v>
      </c>
      <c r="B253">
        <v>143853</v>
      </c>
      <c r="C253" t="s">
        <v>1922</v>
      </c>
      <c r="D253" s="4">
        <v>44377</v>
      </c>
      <c r="E253" t="str">
        <f t="shared" si="16"/>
        <v>12.5172**</v>
      </c>
      <c r="F253">
        <v>12.517200000000001</v>
      </c>
      <c r="G253"/>
      <c r="H253" t="str">
        <f>+VLOOKUP(B253,Master!E:I,2,0)</f>
        <v>YDV4</v>
      </c>
      <c r="I253" t="str">
        <f>+VLOOKUP(B253,Master!E:I,5,0)</f>
        <v>Regular</v>
      </c>
      <c r="J253" t="str">
        <f>+VLOOKUP(B253,Master!E:I,4,0)</f>
        <v>QD</v>
      </c>
      <c r="K253" t="e">
        <f>+VLOOKUP(J253,Notes!$A$33:$CL$42,MATCH(H253&amp;I253,Notes!$2:$2,0),0)</f>
        <v>#N/A</v>
      </c>
      <c r="L253" s="4" t="e">
        <f t="shared" si="12"/>
        <v>#N/A</v>
      </c>
      <c r="N253" s="2" t="s">
        <v>1187</v>
      </c>
      <c r="O253" s="2" t="str">
        <f>VLOOKUP(B253,Master!$E:$I,2,0)</f>
        <v>YDV4</v>
      </c>
      <c r="P253" s="2" t="str">
        <f>VLOOKUP($B253,Master!$E:$I,5,0)</f>
        <v>Regular</v>
      </c>
      <c r="Q253" s="2" t="str">
        <f>VLOOKUP($B253,Master!$E:$I,4,0)</f>
        <v>QD</v>
      </c>
      <c r="R253" s="2" t="e">
        <f>VLOOKUP(Q253,Notes!$A$33:$CF$42,MATCH('AMFI NAV'!O253&amp;P253,Notes!$2:$2,0),0)</f>
        <v>#N/A</v>
      </c>
      <c r="S253" s="2">
        <f t="shared" si="11"/>
        <v>12.1875</v>
      </c>
      <c r="T253" s="2" t="e">
        <f t="shared" si="13"/>
        <v>#N/A</v>
      </c>
      <c r="U253" s="2">
        <v>112347</v>
      </c>
      <c r="V253" s="2" t="s">
        <v>625</v>
      </c>
      <c r="W253" s="2" t="s">
        <v>1636</v>
      </c>
      <c r="X253" t="s">
        <v>1637</v>
      </c>
      <c r="Y253">
        <v>10.098699999999999</v>
      </c>
      <c r="AB253" t="str">
        <f t="shared" si="17"/>
        <v>12.5172</v>
      </c>
      <c r="AK253">
        <v>4</v>
      </c>
    </row>
    <row r="254" spans="1:37" x14ac:dyDescent="0.25">
      <c r="A254" s="2" t="str">
        <f>VLOOKUP(B254,Master!E:J,6,0)</f>
        <v>YDV4DirectG</v>
      </c>
      <c r="B254">
        <v>143854</v>
      </c>
      <c r="C254" t="s">
        <v>939</v>
      </c>
      <c r="D254" s="4">
        <v>44377</v>
      </c>
      <c r="E254" t="str">
        <f t="shared" si="16"/>
        <v>12.6103**</v>
      </c>
      <c r="F254">
        <v>12.610300000000001</v>
      </c>
      <c r="G254"/>
      <c r="H254" t="str">
        <f>+VLOOKUP(B254,Master!E:I,2,0)</f>
        <v>YDV4</v>
      </c>
      <c r="I254" t="str">
        <f>+VLOOKUP(B254,Master!E:I,5,0)</f>
        <v>Direct</v>
      </c>
      <c r="J254" t="str">
        <f>+VLOOKUP(B254,Master!E:I,4,0)</f>
        <v>G</v>
      </c>
      <c r="K254" t="e">
        <f>+VLOOKUP(J254,Notes!$A$33:$CL$42,MATCH(H254&amp;I254,Notes!$2:$2,0),0)</f>
        <v>#N/A</v>
      </c>
      <c r="L254" s="4" t="e">
        <f t="shared" si="12"/>
        <v>#N/A</v>
      </c>
      <c r="N254" s="2" t="s">
        <v>1188</v>
      </c>
      <c r="O254" s="2" t="str">
        <f>VLOOKUP(B254,Master!$E:$I,2,0)</f>
        <v>YDV4</v>
      </c>
      <c r="P254" s="2" t="str">
        <f>VLOOKUP($B254,Master!$E:$I,5,0)</f>
        <v>Direct</v>
      </c>
      <c r="Q254" s="2" t="str">
        <f>VLOOKUP($B254,Master!$E:$I,4,0)</f>
        <v>G</v>
      </c>
      <c r="R254" s="2" t="e">
        <f>VLOOKUP(Q254,Notes!$A$33:$CF$42,MATCH('AMFI NAV'!O254&amp;P254,Notes!$2:$2,0),0)</f>
        <v>#N/A</v>
      </c>
      <c r="S254" s="2">
        <f t="shared" si="11"/>
        <v>12.257300000000001</v>
      </c>
      <c r="T254" s="2" t="e">
        <f t="shared" si="13"/>
        <v>#N/A</v>
      </c>
      <c r="U254" s="2">
        <v>112293</v>
      </c>
      <c r="V254" s="2" t="s">
        <v>626</v>
      </c>
      <c r="W254" s="2" t="s">
        <v>1638</v>
      </c>
      <c r="Y254">
        <v>10.098699999999999</v>
      </c>
      <c r="AB254" t="str">
        <f t="shared" si="17"/>
        <v>12.6103</v>
      </c>
      <c r="AK254">
        <v>4</v>
      </c>
    </row>
    <row r="255" spans="1:37" x14ac:dyDescent="0.25">
      <c r="A255" s="2" t="str">
        <f>VLOOKUP(B255,Master!E:J,6,0)</f>
        <v>YDV6RegularD</v>
      </c>
      <c r="B255">
        <v>143939</v>
      </c>
      <c r="C255" t="s">
        <v>1923</v>
      </c>
      <c r="D255" s="4">
        <v>44377</v>
      </c>
      <c r="E255" t="str">
        <f t="shared" si="16"/>
        <v>12.4974**</v>
      </c>
      <c r="F255">
        <v>12.497400000000001</v>
      </c>
      <c r="G255"/>
      <c r="H255" t="str">
        <f>+VLOOKUP(B255,Master!E:I,2,0)</f>
        <v>YDV6</v>
      </c>
      <c r="I255" t="str">
        <f>+VLOOKUP(B255,Master!E:I,5,0)</f>
        <v>Regular</v>
      </c>
      <c r="J255" t="str">
        <f>+VLOOKUP(B255,Master!E:I,4,0)</f>
        <v>D</v>
      </c>
      <c r="K255" t="e">
        <f>+VLOOKUP(J255,Notes!$A$33:$CL$42,MATCH(H255&amp;I255,Notes!$2:$2,0),0)</f>
        <v>#N/A</v>
      </c>
      <c r="L255" s="4" t="e">
        <f t="shared" si="12"/>
        <v>#N/A</v>
      </c>
      <c r="N255" s="2" t="s">
        <v>1189</v>
      </c>
      <c r="O255" s="2" t="str">
        <f>VLOOKUP(B255,Master!$E:$I,2,0)</f>
        <v>YDV6</v>
      </c>
      <c r="P255" s="2" t="str">
        <f>VLOOKUP($B255,Master!$E:$I,5,0)</f>
        <v>Regular</v>
      </c>
      <c r="Q255" s="2" t="str">
        <f>VLOOKUP($B255,Master!$E:$I,4,0)</f>
        <v>D</v>
      </c>
      <c r="R255" s="2" t="e">
        <f>VLOOKUP(Q255,Notes!$A$33:$CF$42,MATCH('AMFI NAV'!O255&amp;P255,Notes!$2:$2,0),0)</f>
        <v>#N/A</v>
      </c>
      <c r="S255" s="2">
        <f t="shared" si="11"/>
        <v>12.1714</v>
      </c>
      <c r="T255" s="2" t="e">
        <f t="shared" si="13"/>
        <v>#N/A</v>
      </c>
      <c r="U255" s="2">
        <v>141972</v>
      </c>
      <c r="V255" s="2" t="s">
        <v>861</v>
      </c>
      <c r="W255" s="2" t="s">
        <v>1639</v>
      </c>
      <c r="Y255">
        <v>10.983000000000001</v>
      </c>
      <c r="AB255" t="str">
        <f t="shared" si="17"/>
        <v>12.4974</v>
      </c>
      <c r="AK255">
        <v>4</v>
      </c>
    </row>
    <row r="256" spans="1:37" x14ac:dyDescent="0.25">
      <c r="A256" s="2" t="str">
        <f>VLOOKUP(B256,Master!E:J,6,0)</f>
        <v>YDV6DirectG</v>
      </c>
      <c r="B256">
        <v>143940</v>
      </c>
      <c r="C256" t="s">
        <v>943</v>
      </c>
      <c r="D256" s="4">
        <v>44377</v>
      </c>
      <c r="E256" t="str">
        <f t="shared" si="16"/>
        <v>12.5901**</v>
      </c>
      <c r="F256">
        <v>12.5901</v>
      </c>
      <c r="G256"/>
      <c r="H256" t="str">
        <f>+VLOOKUP(B256,Master!E:I,2,0)</f>
        <v>YDV6</v>
      </c>
      <c r="I256" t="str">
        <f>+VLOOKUP(B256,Master!E:I,5,0)</f>
        <v>Direct</v>
      </c>
      <c r="J256" t="str">
        <f>+VLOOKUP(B256,Master!E:I,4,0)</f>
        <v>G</v>
      </c>
      <c r="K256" t="e">
        <f>+VLOOKUP(J256,Notes!$A$33:$CL$42,MATCH(H256&amp;I256,Notes!$2:$2,0),0)</f>
        <v>#N/A</v>
      </c>
      <c r="L256" s="4" t="e">
        <f t="shared" si="12"/>
        <v>#N/A</v>
      </c>
      <c r="N256" s="2" t="s">
        <v>1190</v>
      </c>
      <c r="O256" s="2" t="str">
        <f>VLOOKUP(B256,Master!$E:$I,2,0)</f>
        <v>YDV6</v>
      </c>
      <c r="P256" s="2" t="str">
        <f>VLOOKUP($B256,Master!$E:$I,5,0)</f>
        <v>Direct</v>
      </c>
      <c r="Q256" s="2" t="str">
        <f>VLOOKUP($B256,Master!$E:$I,4,0)</f>
        <v>G</v>
      </c>
      <c r="R256" s="2" t="e">
        <f>VLOOKUP(Q256,Notes!$A$33:$CF$42,MATCH('AMFI NAV'!O256&amp;P256,Notes!$2:$2,0),0)</f>
        <v>#N/A</v>
      </c>
      <c r="S256" s="2">
        <f t="shared" si="11"/>
        <v>12.240500000000001</v>
      </c>
      <c r="T256" s="2" t="e">
        <f t="shared" si="13"/>
        <v>#N/A</v>
      </c>
      <c r="U256" s="2">
        <v>141971</v>
      </c>
      <c r="V256" s="2" t="s">
        <v>862</v>
      </c>
      <c r="W256" s="2" t="s">
        <v>1640</v>
      </c>
      <c r="Y256">
        <v>10.983000000000001</v>
      </c>
      <c r="AB256" t="str">
        <f t="shared" si="17"/>
        <v>12.5901</v>
      </c>
      <c r="AK256">
        <v>4</v>
      </c>
    </row>
    <row r="257" spans="1:37" x14ac:dyDescent="0.25">
      <c r="A257" s="2" t="str">
        <f>VLOOKUP(B257,Master!E:J,6,0)</f>
        <v>YDV6RegularG</v>
      </c>
      <c r="B257">
        <v>143943</v>
      </c>
      <c r="C257" t="s">
        <v>946</v>
      </c>
      <c r="D257" s="4">
        <v>44377</v>
      </c>
      <c r="E257" t="str">
        <f t="shared" si="16"/>
        <v>12.4974**</v>
      </c>
      <c r="F257">
        <v>12.497400000000001</v>
      </c>
      <c r="G257"/>
      <c r="H257" t="str">
        <f>+VLOOKUP(B257,Master!E:I,2,0)</f>
        <v>YDV6</v>
      </c>
      <c r="I257" t="str">
        <f>+VLOOKUP(B257,Master!E:I,5,0)</f>
        <v>Regular</v>
      </c>
      <c r="J257" t="str">
        <f>+VLOOKUP(B257,Master!E:I,4,0)</f>
        <v>G</v>
      </c>
      <c r="K257" t="e">
        <f>+VLOOKUP(J257,Notes!$A$33:$CL$42,MATCH(H257&amp;I257,Notes!$2:$2,0),0)</f>
        <v>#N/A</v>
      </c>
      <c r="L257" s="4" t="e">
        <f t="shared" si="12"/>
        <v>#N/A</v>
      </c>
      <c r="N257" s="2" t="s">
        <v>1191</v>
      </c>
      <c r="O257" s="2" t="str">
        <f>VLOOKUP(B257,Master!$E:$I,2,0)</f>
        <v>YDV6</v>
      </c>
      <c r="P257" s="2" t="str">
        <f>VLOOKUP($B257,Master!$E:$I,5,0)</f>
        <v>Regular</v>
      </c>
      <c r="Q257" s="2" t="str">
        <f>VLOOKUP($B257,Master!$E:$I,4,0)</f>
        <v>G</v>
      </c>
      <c r="R257" s="2" t="e">
        <f>VLOOKUP(Q257,Notes!$A$33:$CF$42,MATCH('AMFI NAV'!O257&amp;P257,Notes!$2:$2,0),0)</f>
        <v>#N/A</v>
      </c>
      <c r="S257" s="2">
        <f t="shared" si="11"/>
        <v>12.1715</v>
      </c>
      <c r="T257" s="2" t="e">
        <f t="shared" si="13"/>
        <v>#N/A</v>
      </c>
      <c r="U257" s="2">
        <v>141970</v>
      </c>
      <c r="V257" s="2" t="s">
        <v>863</v>
      </c>
      <c r="W257" s="2" t="s">
        <v>1641</v>
      </c>
      <c r="Y257">
        <v>10.71</v>
      </c>
      <c r="AB257" t="str">
        <f t="shared" si="17"/>
        <v>12.4974</v>
      </c>
      <c r="AK257">
        <v>4</v>
      </c>
    </row>
    <row r="258" spans="1:37" x14ac:dyDescent="0.25">
      <c r="A258" s="2" t="str">
        <f>VLOOKUP(B258,Master!E:J,6,0)</f>
        <v>YDV6RegularQD</v>
      </c>
      <c r="B258">
        <v>143944</v>
      </c>
      <c r="C258" t="s">
        <v>1924</v>
      </c>
      <c r="D258" s="4">
        <v>44377</v>
      </c>
      <c r="E258" t="str">
        <f t="shared" si="16"/>
        <v>12.4974**</v>
      </c>
      <c r="F258">
        <v>12.497400000000001</v>
      </c>
      <c r="G258"/>
      <c r="H258" t="str">
        <f>+VLOOKUP(B258,Master!E:I,2,0)</f>
        <v>YDV6</v>
      </c>
      <c r="I258" t="str">
        <f>+VLOOKUP(B258,Master!E:I,5,0)</f>
        <v>Regular</v>
      </c>
      <c r="J258" t="str">
        <f>+VLOOKUP(B258,Master!E:I,4,0)</f>
        <v>QD</v>
      </c>
      <c r="K258" t="e">
        <f>+VLOOKUP(J258,Notes!$A$33:$CL$42,MATCH(H258&amp;I258,Notes!$2:$2,0),0)</f>
        <v>#N/A</v>
      </c>
      <c r="L258" s="4" t="e">
        <f t="shared" si="12"/>
        <v>#N/A</v>
      </c>
      <c r="N258" s="2" t="s">
        <v>1192</v>
      </c>
      <c r="O258" s="2" t="str">
        <f>VLOOKUP(B258,Master!$E:$I,2,0)</f>
        <v>YDV6</v>
      </c>
      <c r="P258" s="2" t="str">
        <f>VLOOKUP($B258,Master!$E:$I,5,0)</f>
        <v>Regular</v>
      </c>
      <c r="Q258" s="2" t="str">
        <f>VLOOKUP($B258,Master!$E:$I,4,0)</f>
        <v>QD</v>
      </c>
      <c r="R258" s="2" t="e">
        <f>VLOOKUP(Q258,Notes!$A$33:$CF$42,MATCH('AMFI NAV'!O258&amp;P258,Notes!$2:$2,0),0)</f>
        <v>#N/A</v>
      </c>
      <c r="S258" s="2">
        <f t="shared" ref="S258:S321" si="18">VLOOKUP(B258,$U$2:$Y$346,5,0)</f>
        <v>12.174099999999999</v>
      </c>
      <c r="T258" s="2" t="e">
        <f t="shared" si="13"/>
        <v>#N/A</v>
      </c>
      <c r="U258" s="2">
        <v>141969</v>
      </c>
      <c r="V258" s="2" t="s">
        <v>864</v>
      </c>
      <c r="W258" s="2" t="s">
        <v>1642</v>
      </c>
      <c r="Y258">
        <v>10.71</v>
      </c>
      <c r="AB258" t="str">
        <f t="shared" si="17"/>
        <v>12.4974</v>
      </c>
      <c r="AK258">
        <v>4</v>
      </c>
    </row>
    <row r="259" spans="1:37" x14ac:dyDescent="0.25">
      <c r="A259" s="2" t="str">
        <f>VLOOKUP(B259,Master!E:J,6,0)</f>
        <v>YDV7DirectG</v>
      </c>
      <c r="B259">
        <v>144119</v>
      </c>
      <c r="C259" t="s">
        <v>948</v>
      </c>
      <c r="D259" s="4">
        <v>44406</v>
      </c>
      <c r="E259" t="str">
        <f t="shared" si="16"/>
        <v>12.6497**</v>
      </c>
      <c r="F259">
        <v>12.649699999999999</v>
      </c>
      <c r="G259"/>
      <c r="H259" t="str">
        <f>+VLOOKUP(B259,Master!E:I,2,0)</f>
        <v>YDV7</v>
      </c>
      <c r="I259" t="str">
        <f>+VLOOKUP(B259,Master!E:I,5,0)</f>
        <v>Direct</v>
      </c>
      <c r="J259" t="str">
        <f>+VLOOKUP(B259,Master!E:I,4,0)</f>
        <v>G</v>
      </c>
      <c r="K259" t="e">
        <f>+VLOOKUP(J259,Notes!$A$33:$CL$42,MATCH(H259&amp;I259,Notes!$2:$2,0),0)</f>
        <v>#N/A</v>
      </c>
      <c r="L259" s="4" t="e">
        <f t="shared" ref="L259:L322" si="19">+K259=E259</f>
        <v>#N/A</v>
      </c>
      <c r="N259" s="2" t="s">
        <v>1193</v>
      </c>
      <c r="O259" s="2" t="str">
        <f>VLOOKUP(B259,Master!$E:$I,2,0)</f>
        <v>YDV7</v>
      </c>
      <c r="P259" s="2" t="str">
        <f>VLOOKUP($B259,Master!$E:$I,5,0)</f>
        <v>Direct</v>
      </c>
      <c r="Q259" s="2" t="str">
        <f>VLOOKUP($B259,Master!$E:$I,4,0)</f>
        <v>G</v>
      </c>
      <c r="R259" s="2" t="e">
        <f>VLOOKUP(Q259,Notes!$A$33:$CF$42,MATCH('AMFI NAV'!O259&amp;P259,Notes!$2:$2,0),0)</f>
        <v>#N/A</v>
      </c>
      <c r="S259" s="2">
        <f t="shared" si="18"/>
        <v>12.2517</v>
      </c>
      <c r="T259" s="2" t="e">
        <f t="shared" ref="T259:T322" si="20">R259=S259</f>
        <v>#N/A</v>
      </c>
      <c r="U259" s="2">
        <v>142497</v>
      </c>
      <c r="V259" s="2" t="s">
        <v>865</v>
      </c>
      <c r="W259" s="2" t="s">
        <v>1643</v>
      </c>
      <c r="Y259">
        <v>11.173</v>
      </c>
      <c r="AB259" t="str">
        <f t="shared" si="17"/>
        <v>12.6497</v>
      </c>
      <c r="AK259">
        <v>4</v>
      </c>
    </row>
    <row r="260" spans="1:37" x14ac:dyDescent="0.25">
      <c r="A260" s="2" t="str">
        <f>VLOOKUP(B260,Master!E:J,6,0)</f>
        <v>YDV7DirectD</v>
      </c>
      <c r="B260">
        <v>144120</v>
      </c>
      <c r="C260" t="s">
        <v>1925</v>
      </c>
      <c r="D260" s="4">
        <v>44406</v>
      </c>
      <c r="E260" t="str">
        <f t="shared" si="16"/>
        <v>12.6497**</v>
      </c>
      <c r="F260">
        <v>12.649699999999999</v>
      </c>
      <c r="G260"/>
      <c r="H260" t="str">
        <f>+VLOOKUP(B260,Master!E:I,2,0)</f>
        <v>YDV7</v>
      </c>
      <c r="I260" t="str">
        <f>+VLOOKUP(B260,Master!E:I,5,0)</f>
        <v>Direct</v>
      </c>
      <c r="J260" t="str">
        <f>+VLOOKUP(B260,Master!E:I,4,0)</f>
        <v>D</v>
      </c>
      <c r="K260" t="e">
        <f>+VLOOKUP(J260,Notes!$A$33:$CL$42,MATCH(H260&amp;I260,Notes!$2:$2,0),0)</f>
        <v>#N/A</v>
      </c>
      <c r="L260" s="4" t="e">
        <f t="shared" si="19"/>
        <v>#N/A</v>
      </c>
      <c r="N260" s="2" t="s">
        <v>1194</v>
      </c>
      <c r="O260" s="2" t="str">
        <f>VLOOKUP(B260,Master!$E:$I,2,0)</f>
        <v>YDV7</v>
      </c>
      <c r="P260" s="2" t="str">
        <f>VLOOKUP($B260,Master!$E:$I,5,0)</f>
        <v>Direct</v>
      </c>
      <c r="Q260" s="2" t="str">
        <f>VLOOKUP($B260,Master!$E:$I,4,0)</f>
        <v>D</v>
      </c>
      <c r="R260" s="2" t="e">
        <f>VLOOKUP(Q260,Notes!$A$33:$CF$42,MATCH('AMFI NAV'!O260&amp;P260,Notes!$2:$2,0),0)</f>
        <v>#N/A</v>
      </c>
      <c r="S260" s="2">
        <f t="shared" si="18"/>
        <v>12.2514</v>
      </c>
      <c r="T260" s="2" t="e">
        <f t="shared" si="20"/>
        <v>#N/A</v>
      </c>
      <c r="U260" s="2">
        <v>142499</v>
      </c>
      <c r="V260" s="2" t="s">
        <v>866</v>
      </c>
      <c r="W260" s="2" t="s">
        <v>1644</v>
      </c>
      <c r="Y260">
        <v>11.173</v>
      </c>
      <c r="AB260" t="str">
        <f t="shared" si="17"/>
        <v>12.6497</v>
      </c>
      <c r="AK260">
        <v>4</v>
      </c>
    </row>
    <row r="261" spans="1:37" x14ac:dyDescent="0.25">
      <c r="A261" s="2" t="str">
        <f>VLOOKUP(B261,Master!E:J,6,0)</f>
        <v>YDV7RegularD</v>
      </c>
      <c r="B261">
        <v>144122</v>
      </c>
      <c r="C261" t="s">
        <v>1926</v>
      </c>
      <c r="D261" s="4">
        <v>44406</v>
      </c>
      <c r="E261" t="str">
        <f t="shared" si="16"/>
        <v>12.5555**</v>
      </c>
      <c r="F261">
        <v>12.5555</v>
      </c>
      <c r="G261"/>
      <c r="H261" t="str">
        <f>+VLOOKUP(B261,Master!E:I,2,0)</f>
        <v>YDV7</v>
      </c>
      <c r="I261" t="str">
        <f>+VLOOKUP(B261,Master!E:I,5,0)</f>
        <v>Regular</v>
      </c>
      <c r="J261" t="str">
        <f>+VLOOKUP(B261,Master!E:I,4,0)</f>
        <v>D</v>
      </c>
      <c r="K261" t="e">
        <f>+VLOOKUP(J261,Notes!$A$33:$CL$42,MATCH(H261&amp;I261,Notes!$2:$2,0),0)</f>
        <v>#N/A</v>
      </c>
      <c r="L261" s="4" t="e">
        <f t="shared" si="19"/>
        <v>#N/A</v>
      </c>
      <c r="N261" s="2" t="s">
        <v>1195</v>
      </c>
      <c r="O261" s="2" t="str">
        <f>VLOOKUP(B261,Master!$E:$I,2,0)</f>
        <v>YDV7</v>
      </c>
      <c r="P261" s="2" t="str">
        <f>VLOOKUP($B261,Master!$E:$I,5,0)</f>
        <v>Regular</v>
      </c>
      <c r="Q261" s="2" t="str">
        <f>VLOOKUP($B261,Master!$E:$I,4,0)</f>
        <v>D</v>
      </c>
      <c r="R261" s="2" t="e">
        <f>VLOOKUP(Q261,Notes!$A$33:$CF$42,MATCH('AMFI NAV'!O261&amp;P261,Notes!$2:$2,0),0)</f>
        <v>#N/A</v>
      </c>
      <c r="S261" s="2">
        <f t="shared" si="18"/>
        <v>12.1836</v>
      </c>
      <c r="T261" s="2" t="e">
        <f t="shared" si="20"/>
        <v>#N/A</v>
      </c>
      <c r="U261" s="2">
        <v>142500</v>
      </c>
      <c r="V261" s="2" t="s">
        <v>867</v>
      </c>
      <c r="W261" s="2" t="s">
        <v>1645</v>
      </c>
      <c r="Y261">
        <v>10.917</v>
      </c>
      <c r="AB261" t="str">
        <f t="shared" si="17"/>
        <v>12.5555</v>
      </c>
      <c r="AK261">
        <v>4</v>
      </c>
    </row>
    <row r="262" spans="1:37" x14ac:dyDescent="0.25">
      <c r="A262" s="2" t="str">
        <f>VLOOKUP(B262,Master!E:J,6,0)</f>
        <v>YDV7RegularQD</v>
      </c>
      <c r="B262">
        <v>144123</v>
      </c>
      <c r="C262" t="s">
        <v>1927</v>
      </c>
      <c r="D262" s="4">
        <v>44406</v>
      </c>
      <c r="E262" t="str">
        <f t="shared" si="16"/>
        <v>12.5555**</v>
      </c>
      <c r="F262">
        <v>12.5555</v>
      </c>
      <c r="G262"/>
      <c r="H262" t="str">
        <f>+VLOOKUP(B262,Master!E:I,2,0)</f>
        <v>YDV7</v>
      </c>
      <c r="I262" t="str">
        <f>+VLOOKUP(B262,Master!E:I,5,0)</f>
        <v>Regular</v>
      </c>
      <c r="J262" t="str">
        <f>+VLOOKUP(B262,Master!E:I,4,0)</f>
        <v>QD</v>
      </c>
      <c r="K262" t="e">
        <f>+VLOOKUP(J262,Notes!$A$33:$CL$42,MATCH(H262&amp;I262,Notes!$2:$2,0),0)</f>
        <v>#N/A</v>
      </c>
      <c r="L262" s="4" t="e">
        <f t="shared" si="19"/>
        <v>#N/A</v>
      </c>
      <c r="N262" s="2" t="s">
        <v>1196</v>
      </c>
      <c r="O262" s="2" t="str">
        <f>VLOOKUP(B262,Master!$E:$I,2,0)</f>
        <v>YDV7</v>
      </c>
      <c r="P262" s="2" t="str">
        <f>VLOOKUP($B262,Master!$E:$I,5,0)</f>
        <v>Regular</v>
      </c>
      <c r="Q262" s="2" t="str">
        <f>VLOOKUP($B262,Master!$E:$I,4,0)</f>
        <v>QD</v>
      </c>
      <c r="R262" s="2" t="e">
        <f>VLOOKUP(Q262,Notes!$A$33:$CF$42,MATCH('AMFI NAV'!O262&amp;P262,Notes!$2:$2,0),0)</f>
        <v>#N/A</v>
      </c>
      <c r="S262" s="2">
        <f t="shared" si="18"/>
        <v>12.1836</v>
      </c>
      <c r="T262" s="2" t="e">
        <f t="shared" si="20"/>
        <v>#N/A</v>
      </c>
      <c r="U262" s="2">
        <v>142498</v>
      </c>
      <c r="V262" s="2" t="s">
        <v>868</v>
      </c>
      <c r="W262" s="2" t="s">
        <v>1646</v>
      </c>
      <c r="Y262">
        <v>10.917</v>
      </c>
      <c r="AB262" t="str">
        <f t="shared" si="17"/>
        <v>12.5555</v>
      </c>
      <c r="AK262">
        <v>4</v>
      </c>
    </row>
    <row r="263" spans="1:37" x14ac:dyDescent="0.25">
      <c r="A263" s="2" t="str">
        <f>VLOOKUP(B263,Master!E:J,6,0)</f>
        <v>YDV7RegularG</v>
      </c>
      <c r="B263">
        <v>144124</v>
      </c>
      <c r="C263" t="s">
        <v>951</v>
      </c>
      <c r="D263" s="4">
        <v>44406</v>
      </c>
      <c r="E263" t="str">
        <f t="shared" si="16"/>
        <v>12.5555**</v>
      </c>
      <c r="F263">
        <v>12.5555</v>
      </c>
      <c r="G263"/>
      <c r="H263" t="str">
        <f>+VLOOKUP(B263,Master!E:I,2,0)</f>
        <v>YDV7</v>
      </c>
      <c r="I263" t="str">
        <f>+VLOOKUP(B263,Master!E:I,5,0)</f>
        <v>Regular</v>
      </c>
      <c r="J263" t="str">
        <f>+VLOOKUP(B263,Master!E:I,4,0)</f>
        <v>G</v>
      </c>
      <c r="K263" t="e">
        <f>+VLOOKUP(J263,Notes!$A$33:$CL$42,MATCH(H263&amp;I263,Notes!$2:$2,0),0)</f>
        <v>#N/A</v>
      </c>
      <c r="L263" s="4" t="e">
        <f t="shared" si="19"/>
        <v>#N/A</v>
      </c>
      <c r="N263" s="2" t="s">
        <v>1197</v>
      </c>
      <c r="O263" s="2" t="str">
        <f>VLOOKUP(B263,Master!$E:$I,2,0)</f>
        <v>YDV7</v>
      </c>
      <c r="P263" s="2" t="str">
        <f>VLOOKUP($B263,Master!$E:$I,5,0)</f>
        <v>Regular</v>
      </c>
      <c r="Q263" s="2" t="str">
        <f>VLOOKUP($B263,Master!$E:$I,4,0)</f>
        <v>G</v>
      </c>
      <c r="R263" s="2" t="e">
        <f>VLOOKUP(Q263,Notes!$A$33:$CF$42,MATCH('AMFI NAV'!O263&amp;P263,Notes!$2:$2,0),0)</f>
        <v>#N/A</v>
      </c>
      <c r="S263" s="2">
        <f t="shared" si="18"/>
        <v>12.1836</v>
      </c>
      <c r="T263" s="2" t="e">
        <f t="shared" si="20"/>
        <v>#N/A</v>
      </c>
      <c r="U263" s="2">
        <v>142165</v>
      </c>
      <c r="V263" s="2" t="s">
        <v>887</v>
      </c>
      <c r="W263" s="2" t="s">
        <v>1647</v>
      </c>
      <c r="Y263">
        <v>12.3742</v>
      </c>
      <c r="AB263" t="str">
        <f t="shared" si="17"/>
        <v>12.5555</v>
      </c>
      <c r="AK263">
        <v>4</v>
      </c>
    </row>
    <row r="264" spans="1:37" x14ac:dyDescent="0.25">
      <c r="A264" s="2" t="str">
        <f>VLOOKUP(B264,Master!E:J,6,0)</f>
        <v>YDV8DirectG</v>
      </c>
      <c r="B264">
        <v>144215</v>
      </c>
      <c r="C264" t="s">
        <v>953</v>
      </c>
      <c r="D264" s="4">
        <v>44406</v>
      </c>
      <c r="E264" t="str">
        <f t="shared" si="16"/>
        <v>12.5999**</v>
      </c>
      <c r="F264">
        <v>12.5999</v>
      </c>
      <c r="G264"/>
      <c r="H264" t="str">
        <f>+VLOOKUP(B264,Master!E:I,2,0)</f>
        <v>YDV8</v>
      </c>
      <c r="I264" t="str">
        <f>+VLOOKUP(B264,Master!E:I,5,0)</f>
        <v>Direct</v>
      </c>
      <c r="J264" t="str">
        <f>+VLOOKUP(B264,Master!E:I,4,0)</f>
        <v>G</v>
      </c>
      <c r="K264" t="e">
        <f>+VLOOKUP(J264,Notes!$A$33:$CL$42,MATCH(H264&amp;I264,Notes!$2:$2,0),0)</f>
        <v>#N/A</v>
      </c>
      <c r="L264" s="4" t="e">
        <f t="shared" si="19"/>
        <v>#N/A</v>
      </c>
      <c r="N264" s="2" t="s">
        <v>1198</v>
      </c>
      <c r="O264" s="2" t="str">
        <f>VLOOKUP(B264,Master!$E:$I,2,0)</f>
        <v>YDV8</v>
      </c>
      <c r="P264" s="2" t="str">
        <f>VLOOKUP($B264,Master!$E:$I,5,0)</f>
        <v>Direct</v>
      </c>
      <c r="Q264" s="2" t="str">
        <f>VLOOKUP($B264,Master!$E:$I,4,0)</f>
        <v>G</v>
      </c>
      <c r="R264" s="2" t="e">
        <f>VLOOKUP(Q264,Notes!$A$33:$CF$42,MATCH('AMFI NAV'!O264&amp;P264,Notes!$2:$2,0),0)</f>
        <v>#N/A</v>
      </c>
      <c r="S264" s="2">
        <f t="shared" si="18"/>
        <v>12.202299999999999</v>
      </c>
      <c r="T264" s="2" t="e">
        <f t="shared" si="20"/>
        <v>#N/A</v>
      </c>
      <c r="U264" s="2">
        <v>142166</v>
      </c>
      <c r="V264" s="2" t="s">
        <v>888</v>
      </c>
      <c r="W264" s="2" t="s">
        <v>1648</v>
      </c>
      <c r="Y264">
        <v>12.3743</v>
      </c>
      <c r="AB264" t="str">
        <f t="shared" si="17"/>
        <v>12.5999</v>
      </c>
      <c r="AK264">
        <v>4</v>
      </c>
    </row>
    <row r="265" spans="1:37" x14ac:dyDescent="0.25">
      <c r="A265" s="2" t="str">
        <f>VLOOKUP(B265,Master!E:J,6,0)</f>
        <v>YDV8RegularQD</v>
      </c>
      <c r="B265">
        <v>144217</v>
      </c>
      <c r="C265" t="s">
        <v>1930</v>
      </c>
      <c r="D265" s="4">
        <v>44406</v>
      </c>
      <c r="E265" t="str">
        <f t="shared" si="16"/>
        <v>12.5062**</v>
      </c>
      <c r="F265">
        <v>12.5062</v>
      </c>
      <c r="G265"/>
      <c r="H265" t="str">
        <f>+VLOOKUP(B265,Master!E:I,2,0)</f>
        <v>YDV8</v>
      </c>
      <c r="I265" t="str">
        <f>+VLOOKUP(B265,Master!E:I,5,0)</f>
        <v>Regular</v>
      </c>
      <c r="J265" t="str">
        <f>+VLOOKUP(B265,Master!E:I,4,0)</f>
        <v>QD</v>
      </c>
      <c r="K265" t="e">
        <f>+VLOOKUP(J265,Notes!$A$33:$CL$42,MATCH(H265&amp;I265,Notes!$2:$2,0),0)</f>
        <v>#N/A</v>
      </c>
      <c r="L265" s="4" t="e">
        <f t="shared" si="19"/>
        <v>#N/A</v>
      </c>
      <c r="N265" s="2" t="s">
        <v>1199</v>
      </c>
      <c r="O265" s="2" t="str">
        <f>VLOOKUP(B265,Master!$E:$I,2,0)</f>
        <v>YDV8</v>
      </c>
      <c r="P265" s="2" t="str">
        <f>VLOOKUP($B265,Master!$E:$I,5,0)</f>
        <v>Regular</v>
      </c>
      <c r="Q265" s="2" t="str">
        <f>VLOOKUP($B265,Master!$E:$I,4,0)</f>
        <v>QD</v>
      </c>
      <c r="R265" s="2" t="e">
        <f>VLOOKUP(Q265,Notes!$A$33:$CF$42,MATCH('AMFI NAV'!O265&amp;P265,Notes!$2:$2,0),0)</f>
        <v>#N/A</v>
      </c>
      <c r="S265" s="2">
        <f t="shared" si="18"/>
        <v>12.135</v>
      </c>
      <c r="T265" s="2" t="e">
        <f t="shared" si="20"/>
        <v>#N/A</v>
      </c>
      <c r="U265" s="2">
        <v>142164</v>
      </c>
      <c r="V265" s="2" t="s">
        <v>889</v>
      </c>
      <c r="W265" s="2" t="s">
        <v>1649</v>
      </c>
      <c r="Y265">
        <v>12.3742</v>
      </c>
      <c r="AB265" t="str">
        <f t="shared" si="17"/>
        <v>12.5062</v>
      </c>
      <c r="AK265">
        <v>4</v>
      </c>
    </row>
    <row r="266" spans="1:37" x14ac:dyDescent="0.25">
      <c r="A266" s="2" t="str">
        <f>VLOOKUP(B266,Master!E:J,6,0)</f>
        <v>YDV8DirectQD</v>
      </c>
      <c r="B266">
        <v>144218</v>
      </c>
      <c r="C266" t="s">
        <v>1928</v>
      </c>
      <c r="D266" s="4">
        <v>44406</v>
      </c>
      <c r="E266" t="str">
        <f t="shared" si="16"/>
        <v>12.5999**</v>
      </c>
      <c r="F266">
        <v>12.5999</v>
      </c>
      <c r="G266"/>
      <c r="H266" t="str">
        <f>+VLOOKUP(B266,Master!E:I,2,0)</f>
        <v>YDV8</v>
      </c>
      <c r="I266" t="str">
        <f>+VLOOKUP(B266,Master!E:I,5,0)</f>
        <v>Direct</v>
      </c>
      <c r="J266" t="str">
        <f>+VLOOKUP(B266,Master!E:I,4,0)</f>
        <v>QD</v>
      </c>
      <c r="K266" t="e">
        <f>+VLOOKUP(J266,Notes!$A$33:$CL$42,MATCH(H266&amp;I266,Notes!$2:$2,0),0)</f>
        <v>#N/A</v>
      </c>
      <c r="L266" s="4" t="e">
        <f t="shared" si="19"/>
        <v>#N/A</v>
      </c>
      <c r="N266" s="2" t="s">
        <v>1200</v>
      </c>
      <c r="O266" s="2" t="str">
        <f>VLOOKUP(B266,Master!$E:$I,2,0)</f>
        <v>YDV8</v>
      </c>
      <c r="P266" s="2" t="str">
        <f>VLOOKUP($B266,Master!$E:$I,5,0)</f>
        <v>Direct</v>
      </c>
      <c r="Q266" s="2" t="str">
        <f>VLOOKUP($B266,Master!$E:$I,4,0)</f>
        <v>QD</v>
      </c>
      <c r="R266" s="2" t="e">
        <f>VLOOKUP(Q266,Notes!$A$33:$CF$42,MATCH('AMFI NAV'!O266&amp;P266,Notes!$2:$2,0),0)</f>
        <v>#N/A</v>
      </c>
      <c r="S266" s="2">
        <f t="shared" si="18"/>
        <v>12.2026</v>
      </c>
      <c r="T266" s="2" t="e">
        <f t="shared" si="20"/>
        <v>#N/A</v>
      </c>
      <c r="U266" s="2">
        <v>142163</v>
      </c>
      <c r="V266" s="2" t="s">
        <v>890</v>
      </c>
      <c r="W266" s="2" t="s">
        <v>1650</v>
      </c>
      <c r="Y266">
        <v>12.290100000000001</v>
      </c>
      <c r="AB266" t="str">
        <f t="shared" si="17"/>
        <v>12.5999</v>
      </c>
      <c r="AK266">
        <v>4</v>
      </c>
    </row>
    <row r="267" spans="1:37" x14ac:dyDescent="0.25">
      <c r="A267" s="2" t="str">
        <f>VLOOKUP(B267,Master!E:J,6,0)</f>
        <v>YDV8RegularD</v>
      </c>
      <c r="B267">
        <v>144219</v>
      </c>
      <c r="C267" t="s">
        <v>1929</v>
      </c>
      <c r="D267" s="4">
        <v>44406</v>
      </c>
      <c r="E267" t="str">
        <f t="shared" si="16"/>
        <v>12.5062**</v>
      </c>
      <c r="F267">
        <v>12.5062</v>
      </c>
      <c r="G267"/>
      <c r="H267" t="str">
        <f>+VLOOKUP(B267,Master!E:I,2,0)</f>
        <v>YDV8</v>
      </c>
      <c r="I267" t="str">
        <f>+VLOOKUP(B267,Master!E:I,5,0)</f>
        <v>Regular</v>
      </c>
      <c r="J267" t="str">
        <f>+VLOOKUP(B267,Master!E:I,4,0)</f>
        <v>D</v>
      </c>
      <c r="K267" t="e">
        <f>+VLOOKUP(J267,Notes!$A$33:$CL$42,MATCH(H267&amp;I267,Notes!$2:$2,0),0)</f>
        <v>#N/A</v>
      </c>
      <c r="L267" s="4" t="e">
        <f t="shared" si="19"/>
        <v>#N/A</v>
      </c>
      <c r="N267" s="2" t="s">
        <v>1201</v>
      </c>
      <c r="O267" s="2" t="str">
        <f>VLOOKUP(B267,Master!$E:$I,2,0)</f>
        <v>YDV8</v>
      </c>
      <c r="P267" s="2" t="str">
        <f>VLOOKUP($B267,Master!$E:$I,5,0)</f>
        <v>Regular</v>
      </c>
      <c r="Q267" s="2" t="str">
        <f>VLOOKUP($B267,Master!$E:$I,4,0)</f>
        <v>D</v>
      </c>
      <c r="R267" s="2" t="e">
        <f>VLOOKUP(Q267,Notes!$A$33:$CF$42,MATCH('AMFI NAV'!O267&amp;P267,Notes!$2:$2,0),0)</f>
        <v>#N/A</v>
      </c>
      <c r="S267" s="2">
        <f t="shared" si="18"/>
        <v>12.1355</v>
      </c>
      <c r="T267" s="2" t="e">
        <f t="shared" si="20"/>
        <v>#N/A</v>
      </c>
      <c r="U267" s="2">
        <v>142168</v>
      </c>
      <c r="V267" s="2" t="s">
        <v>891</v>
      </c>
      <c r="W267" s="2" t="s">
        <v>1651</v>
      </c>
      <c r="Y267">
        <v>12.290100000000001</v>
      </c>
      <c r="AB267" t="str">
        <f t="shared" si="17"/>
        <v>12.5062</v>
      </c>
      <c r="AK267">
        <v>4</v>
      </c>
    </row>
    <row r="268" spans="1:37" x14ac:dyDescent="0.25">
      <c r="A268" s="2" t="str">
        <f>VLOOKUP(B268,Master!E:J,6,0)</f>
        <v>YDV8RegularG</v>
      </c>
      <c r="B268">
        <v>144220</v>
      </c>
      <c r="C268" t="s">
        <v>956</v>
      </c>
      <c r="D268" s="4">
        <v>44406</v>
      </c>
      <c r="E268" t="str">
        <f t="shared" si="16"/>
        <v>12.5062**</v>
      </c>
      <c r="F268">
        <v>12.5062</v>
      </c>
      <c r="G268"/>
      <c r="H268" t="str">
        <f>+VLOOKUP(B268,Master!E:I,2,0)</f>
        <v>YDV8</v>
      </c>
      <c r="I268" t="str">
        <f>+VLOOKUP(B268,Master!E:I,5,0)</f>
        <v>Regular</v>
      </c>
      <c r="J268" t="str">
        <f>+VLOOKUP(B268,Master!E:I,4,0)</f>
        <v>G</v>
      </c>
      <c r="K268" t="e">
        <f>+VLOOKUP(J268,Notes!$A$33:$CL$42,MATCH(H268&amp;I268,Notes!$2:$2,0),0)</f>
        <v>#N/A</v>
      </c>
      <c r="L268" s="4" t="e">
        <f t="shared" si="19"/>
        <v>#N/A</v>
      </c>
      <c r="N268" s="2" t="s">
        <v>1202</v>
      </c>
      <c r="O268" s="2" t="str">
        <f>VLOOKUP(B268,Master!$E:$I,2,0)</f>
        <v>YDV8</v>
      </c>
      <c r="P268" s="2" t="str">
        <f>VLOOKUP($B268,Master!$E:$I,5,0)</f>
        <v>Regular</v>
      </c>
      <c r="Q268" s="2" t="str">
        <f>VLOOKUP($B268,Master!$E:$I,4,0)</f>
        <v>G</v>
      </c>
      <c r="R268" s="2" t="e">
        <f>VLOOKUP(Q268,Notes!$A$33:$CF$42,MATCH('AMFI NAV'!O268&amp;P268,Notes!$2:$2,0),0)</f>
        <v>#N/A</v>
      </c>
      <c r="S268" s="2">
        <f t="shared" si="18"/>
        <v>12.1349</v>
      </c>
      <c r="T268" s="2" t="e">
        <f t="shared" si="20"/>
        <v>#N/A</v>
      </c>
      <c r="U268" s="2">
        <v>142167</v>
      </c>
      <c r="V268" s="2" t="s">
        <v>892</v>
      </c>
      <c r="W268" s="2" t="s">
        <v>1652</v>
      </c>
      <c r="Y268">
        <v>12.290100000000001</v>
      </c>
      <c r="AB268" t="str">
        <f t="shared" si="17"/>
        <v>12.5062</v>
      </c>
      <c r="AK268">
        <v>4</v>
      </c>
    </row>
    <row r="269" spans="1:37" x14ac:dyDescent="0.25">
      <c r="A269" s="2" t="str">
        <f>VLOOKUP(B269,Master!E:J,6,0)</f>
        <v>YDV9RegularG</v>
      </c>
      <c r="B269">
        <v>144241</v>
      </c>
      <c r="C269" t="s">
        <v>961</v>
      </c>
      <c r="D269" s="4">
        <v>44406</v>
      </c>
      <c r="E269" t="str">
        <f t="shared" si="16"/>
        <v>12.6713**</v>
      </c>
      <c r="F269">
        <v>12.6713</v>
      </c>
      <c r="G269"/>
      <c r="H269" t="str">
        <f>+VLOOKUP(B269,Master!E:I,2,0)</f>
        <v>YDV9</v>
      </c>
      <c r="I269" t="str">
        <f>+VLOOKUP(B269,Master!E:I,5,0)</f>
        <v>Regular</v>
      </c>
      <c r="J269" t="str">
        <f>+VLOOKUP(B269,Master!E:I,4,0)</f>
        <v>G</v>
      </c>
      <c r="K269" t="e">
        <f>+VLOOKUP(J269,Notes!$A$33:$CL$42,MATCH(H269&amp;I269,Notes!$2:$2,0),0)</f>
        <v>#N/A</v>
      </c>
      <c r="L269" s="4" t="e">
        <f t="shared" si="19"/>
        <v>#N/A</v>
      </c>
      <c r="N269" s="2" t="s">
        <v>1203</v>
      </c>
      <c r="O269" s="2" t="str">
        <f>VLOOKUP(B269,Master!$E:$I,2,0)</f>
        <v>YDV9</v>
      </c>
      <c r="P269" s="2" t="str">
        <f>VLOOKUP($B269,Master!$E:$I,5,0)</f>
        <v>Regular</v>
      </c>
      <c r="Q269" s="2" t="str">
        <f>VLOOKUP($B269,Master!$E:$I,4,0)</f>
        <v>G</v>
      </c>
      <c r="R269" s="2" t="e">
        <f>VLOOKUP(Q269,Notes!$A$33:$CF$42,MATCH('AMFI NAV'!O269&amp;P269,Notes!$2:$2,0),0)</f>
        <v>#N/A</v>
      </c>
      <c r="S269" s="2">
        <f t="shared" si="18"/>
        <v>12.1137</v>
      </c>
      <c r="T269" s="2" t="e">
        <f t="shared" si="20"/>
        <v>#N/A</v>
      </c>
      <c r="U269" s="2">
        <v>142255</v>
      </c>
      <c r="V269" s="2" t="s">
        <v>893</v>
      </c>
      <c r="W269" s="2" t="s">
        <v>1653</v>
      </c>
      <c r="Y269">
        <v>12.315099999999999</v>
      </c>
      <c r="AB269" t="str">
        <f t="shared" si="17"/>
        <v>12.6713</v>
      </c>
      <c r="AK269">
        <v>4</v>
      </c>
    </row>
    <row r="270" spans="1:37" x14ac:dyDescent="0.25">
      <c r="A270" s="2" t="str">
        <f>VLOOKUP(B270,Master!E:J,6,0)</f>
        <v>YDV9RegularQD</v>
      </c>
      <c r="B270">
        <v>144242</v>
      </c>
      <c r="C270" t="s">
        <v>1933</v>
      </c>
      <c r="D270" s="4">
        <v>44406</v>
      </c>
      <c r="E270" t="str">
        <f t="shared" si="16"/>
        <v>12.6713**</v>
      </c>
      <c r="F270">
        <v>12.6713</v>
      </c>
      <c r="G270"/>
      <c r="H270" t="str">
        <f>+VLOOKUP(B270,Master!E:I,2,0)</f>
        <v>YDV9</v>
      </c>
      <c r="I270" t="str">
        <f>+VLOOKUP(B270,Master!E:I,5,0)</f>
        <v>Regular</v>
      </c>
      <c r="J270" t="str">
        <f>+VLOOKUP(B270,Master!E:I,4,0)</f>
        <v>QD</v>
      </c>
      <c r="K270" t="e">
        <f>+VLOOKUP(J270,Notes!$A$33:$CL$42,MATCH(H270&amp;I270,Notes!$2:$2,0),0)</f>
        <v>#N/A</v>
      </c>
      <c r="L270" s="4" t="e">
        <f t="shared" si="19"/>
        <v>#N/A</v>
      </c>
      <c r="N270" s="2" t="s">
        <v>1204</v>
      </c>
      <c r="O270" s="2" t="str">
        <f>VLOOKUP(B270,Master!$E:$I,2,0)</f>
        <v>YDV9</v>
      </c>
      <c r="P270" s="2" t="str">
        <f>VLOOKUP($B270,Master!$E:$I,5,0)</f>
        <v>Regular</v>
      </c>
      <c r="Q270" s="2" t="str">
        <f>VLOOKUP($B270,Master!$E:$I,4,0)</f>
        <v>QD</v>
      </c>
      <c r="R270" s="2" t="e">
        <f>VLOOKUP(Q270,Notes!$A$33:$CF$42,MATCH('AMFI NAV'!O270&amp;P270,Notes!$2:$2,0),0)</f>
        <v>#N/A</v>
      </c>
      <c r="S270" s="2">
        <f t="shared" si="18"/>
        <v>12.1145</v>
      </c>
      <c r="T270" s="2" t="e">
        <f t="shared" si="20"/>
        <v>#N/A</v>
      </c>
      <c r="U270" s="2">
        <v>142253</v>
      </c>
      <c r="V270" s="2" t="s">
        <v>894</v>
      </c>
      <c r="W270" s="2" t="s">
        <v>1654</v>
      </c>
      <c r="Y270">
        <v>12.3142</v>
      </c>
      <c r="AB270" t="str">
        <f t="shared" si="17"/>
        <v>12.6713</v>
      </c>
      <c r="AK270">
        <v>4</v>
      </c>
    </row>
    <row r="271" spans="1:37" x14ac:dyDescent="0.25">
      <c r="A271" s="2" t="str">
        <f>VLOOKUP(B271,Master!E:J,6,0)</f>
        <v>YDV9DirectG</v>
      </c>
      <c r="B271">
        <v>144243</v>
      </c>
      <c r="C271" t="s">
        <v>958</v>
      </c>
      <c r="D271" s="4">
        <v>44406</v>
      </c>
      <c r="E271" t="str">
        <f t="shared" si="16"/>
        <v>12.8067**</v>
      </c>
      <c r="F271">
        <v>12.806699999999999</v>
      </c>
      <c r="G271"/>
      <c r="H271" t="str">
        <f>+VLOOKUP(B271,Master!E:I,2,0)</f>
        <v>YDV9</v>
      </c>
      <c r="I271" t="str">
        <f>+VLOOKUP(B271,Master!E:I,5,0)</f>
        <v>Direct</v>
      </c>
      <c r="J271" t="str">
        <f>+VLOOKUP(B271,Master!E:I,4,0)</f>
        <v>G</v>
      </c>
      <c r="K271" t="e">
        <f>+VLOOKUP(J271,Notes!$A$33:$CL$42,MATCH(H271&amp;I271,Notes!$2:$2,0),0)</f>
        <v>#N/A</v>
      </c>
      <c r="L271" s="4" t="e">
        <f t="shared" si="19"/>
        <v>#N/A</v>
      </c>
      <c r="N271" s="2" t="s">
        <v>1205</v>
      </c>
      <c r="O271" s="2" t="str">
        <f>VLOOKUP(B271,Master!$E:$I,2,0)</f>
        <v>YDV9</v>
      </c>
      <c r="P271" s="2" t="str">
        <f>VLOOKUP($B271,Master!$E:$I,5,0)</f>
        <v>Direct</v>
      </c>
      <c r="Q271" s="2" t="str">
        <f>VLOOKUP($B271,Master!$E:$I,4,0)</f>
        <v>G</v>
      </c>
      <c r="R271" s="2" t="e">
        <f>VLOOKUP(Q271,Notes!$A$33:$CF$42,MATCH('AMFI NAV'!O271&amp;P271,Notes!$2:$2,0),0)</f>
        <v>#N/A</v>
      </c>
      <c r="S271" s="2">
        <f t="shared" si="18"/>
        <v>12.208</v>
      </c>
      <c r="T271" s="2" t="e">
        <f t="shared" si="20"/>
        <v>#N/A</v>
      </c>
      <c r="U271" s="2">
        <v>142254</v>
      </c>
      <c r="V271" s="2" t="s">
        <v>895</v>
      </c>
      <c r="W271" s="2" t="s">
        <v>1655</v>
      </c>
      <c r="Y271">
        <v>12.314299999999999</v>
      </c>
      <c r="AB271" t="str">
        <f t="shared" si="17"/>
        <v>12.8067</v>
      </c>
      <c r="AK271">
        <v>4</v>
      </c>
    </row>
    <row r="272" spans="1:37" x14ac:dyDescent="0.25">
      <c r="A272" s="2" t="str">
        <f>VLOOKUP(B272,Master!E:J,6,0)</f>
        <v>YDV9RegularD</v>
      </c>
      <c r="B272">
        <v>144245</v>
      </c>
      <c r="C272" t="s">
        <v>1932</v>
      </c>
      <c r="D272" s="4">
        <v>44406</v>
      </c>
      <c r="E272" t="str">
        <f t="shared" si="16"/>
        <v>12.6713**</v>
      </c>
      <c r="F272">
        <v>12.6713</v>
      </c>
      <c r="G272"/>
      <c r="H272" t="str">
        <f>+VLOOKUP(B272,Master!E:I,2,0)</f>
        <v>YDV9</v>
      </c>
      <c r="I272" t="str">
        <f>+VLOOKUP(B272,Master!E:I,5,0)</f>
        <v>Regular</v>
      </c>
      <c r="J272" t="str">
        <f>+VLOOKUP(B272,Master!E:I,4,0)</f>
        <v>D</v>
      </c>
      <c r="K272" t="e">
        <f>+VLOOKUP(J272,Notes!$A$33:$CL$42,MATCH(H272&amp;I272,Notes!$2:$2,0),0)</f>
        <v>#N/A</v>
      </c>
      <c r="L272" s="4" t="e">
        <f t="shared" si="19"/>
        <v>#N/A</v>
      </c>
      <c r="N272" s="2" t="s">
        <v>1206</v>
      </c>
      <c r="O272" s="2" t="str">
        <f>VLOOKUP(B272,Master!$E:$I,2,0)</f>
        <v>YDV9</v>
      </c>
      <c r="P272" s="2" t="str">
        <f>VLOOKUP($B272,Master!$E:$I,5,0)</f>
        <v>Regular</v>
      </c>
      <c r="Q272" s="2" t="str">
        <f>VLOOKUP($B272,Master!$E:$I,4,0)</f>
        <v>D</v>
      </c>
      <c r="R272" s="2" t="e">
        <f>VLOOKUP(Q272,Notes!$A$33:$CF$42,MATCH('AMFI NAV'!O272&amp;P272,Notes!$2:$2,0),0)</f>
        <v>#N/A</v>
      </c>
      <c r="S272" s="2">
        <f t="shared" si="18"/>
        <v>12.1137</v>
      </c>
      <c r="T272" s="2" t="e">
        <f t="shared" si="20"/>
        <v>#N/A</v>
      </c>
      <c r="U272" s="2">
        <v>142251</v>
      </c>
      <c r="V272" s="2" t="s">
        <v>896</v>
      </c>
      <c r="W272" s="2" t="s">
        <v>1656</v>
      </c>
      <c r="Y272">
        <v>12.2315</v>
      </c>
      <c r="AB272" t="str">
        <f t="shared" si="17"/>
        <v>12.6713</v>
      </c>
      <c r="AK272">
        <v>4</v>
      </c>
    </row>
    <row r="273" spans="1:37" x14ac:dyDescent="0.25">
      <c r="A273" s="2" t="str">
        <f>VLOOKUP(B273,Master!E:J,6,0)</f>
        <v>YDV9DirectD</v>
      </c>
      <c r="B273">
        <v>144246</v>
      </c>
      <c r="C273" t="s">
        <v>1931</v>
      </c>
      <c r="D273" s="4">
        <v>44406</v>
      </c>
      <c r="E273" t="str">
        <f t="shared" si="16"/>
        <v>12.8067**</v>
      </c>
      <c r="F273">
        <v>12.806699999999999</v>
      </c>
      <c r="G273"/>
      <c r="H273" t="str">
        <f>+VLOOKUP(B273,Master!E:I,2,0)</f>
        <v>YDV9</v>
      </c>
      <c r="I273" t="str">
        <f>+VLOOKUP(B273,Master!E:I,5,0)</f>
        <v>Direct</v>
      </c>
      <c r="J273" t="str">
        <f>+VLOOKUP(B273,Master!E:I,4,0)</f>
        <v>D</v>
      </c>
      <c r="K273" t="e">
        <f>+VLOOKUP(J273,Notes!$A$33:$CL$42,MATCH(H273&amp;I273,Notes!$2:$2,0),0)</f>
        <v>#N/A</v>
      </c>
      <c r="L273" s="4" t="e">
        <f t="shared" si="19"/>
        <v>#N/A</v>
      </c>
      <c r="N273" s="2" t="s">
        <v>1207</v>
      </c>
      <c r="O273" s="2" t="str">
        <f>VLOOKUP(B273,Master!$E:$I,2,0)</f>
        <v>YDV9</v>
      </c>
      <c r="P273" s="2" t="str">
        <f>VLOOKUP($B273,Master!$E:$I,5,0)</f>
        <v>Direct</v>
      </c>
      <c r="Q273" s="2" t="str">
        <f>VLOOKUP($B273,Master!$E:$I,4,0)</f>
        <v>D</v>
      </c>
      <c r="R273" s="2" t="e">
        <f>VLOOKUP(Q273,Notes!$A$33:$CF$42,MATCH('AMFI NAV'!O273&amp;P273,Notes!$2:$2,0),0)</f>
        <v>#N/A</v>
      </c>
      <c r="S273" s="2">
        <f t="shared" si="18"/>
        <v>12.2073</v>
      </c>
      <c r="T273" s="2" t="e">
        <f t="shared" si="20"/>
        <v>#N/A</v>
      </c>
      <c r="U273" s="2">
        <v>142250</v>
      </c>
      <c r="V273" s="2" t="s">
        <v>897</v>
      </c>
      <c r="W273" s="2" t="s">
        <v>1657</v>
      </c>
      <c r="Y273">
        <v>12.2316</v>
      </c>
      <c r="AB273" t="str">
        <f t="shared" si="17"/>
        <v>12.8067</v>
      </c>
      <c r="AK273">
        <v>4</v>
      </c>
    </row>
    <row r="274" spans="1:37" x14ac:dyDescent="0.25">
      <c r="A274" s="2" t="str">
        <f>VLOOKUP(B274,Master!E:J,6,0)</f>
        <v>YDW1RegularG</v>
      </c>
      <c r="B274">
        <v>144295</v>
      </c>
      <c r="C274" t="s">
        <v>964</v>
      </c>
      <c r="D274" s="4">
        <v>44406</v>
      </c>
      <c r="E274" t="str">
        <f t="shared" si="16"/>
        <v>12.6135**</v>
      </c>
      <c r="F274">
        <v>12.6135</v>
      </c>
      <c r="G274"/>
      <c r="H274" t="str">
        <f>+VLOOKUP(B274,Master!E:I,2,0)</f>
        <v>YDW1</v>
      </c>
      <c r="I274" t="str">
        <f>+VLOOKUP(B274,Master!E:I,5,0)</f>
        <v>Regular</v>
      </c>
      <c r="J274" t="str">
        <f>+VLOOKUP(B274,Master!E:I,4,0)</f>
        <v>G</v>
      </c>
      <c r="K274" t="e">
        <f>+VLOOKUP(J274,Notes!$A$33:$CL$42,MATCH(H274&amp;I274,Notes!$2:$2,0),0)</f>
        <v>#N/A</v>
      </c>
      <c r="L274" s="4" t="e">
        <f t="shared" si="19"/>
        <v>#N/A</v>
      </c>
      <c r="N274" s="2" t="s">
        <v>1208</v>
      </c>
      <c r="O274" s="2" t="str">
        <f>VLOOKUP(B274,Master!$E:$I,2,0)</f>
        <v>YDW1</v>
      </c>
      <c r="P274" s="2" t="str">
        <f>VLOOKUP($B274,Master!$E:$I,5,0)</f>
        <v>Regular</v>
      </c>
      <c r="Q274" s="2" t="str">
        <f>VLOOKUP($B274,Master!$E:$I,4,0)</f>
        <v>G</v>
      </c>
      <c r="R274" s="2" t="e">
        <f>VLOOKUP(Q274,Notes!$A$33:$CF$42,MATCH('AMFI NAV'!O274&amp;P274,Notes!$2:$2,0),0)</f>
        <v>#N/A</v>
      </c>
      <c r="S274" s="2">
        <f t="shared" si="18"/>
        <v>12.0692</v>
      </c>
      <c r="T274" s="2" t="e">
        <f t="shared" si="20"/>
        <v>#N/A</v>
      </c>
      <c r="U274" s="2">
        <v>142252</v>
      </c>
      <c r="V274" s="2" t="s">
        <v>898</v>
      </c>
      <c r="W274" s="2" t="s">
        <v>1658</v>
      </c>
      <c r="Y274">
        <v>12.2316</v>
      </c>
      <c r="AB274" t="str">
        <f t="shared" si="17"/>
        <v>12.6135</v>
      </c>
      <c r="AK274">
        <v>4</v>
      </c>
    </row>
    <row r="275" spans="1:37" x14ac:dyDescent="0.25">
      <c r="A275" s="2" t="str">
        <f>VLOOKUP(B275,Master!E:J,6,0)</f>
        <v>YDW1RegularD</v>
      </c>
      <c r="B275">
        <v>144296</v>
      </c>
      <c r="C275" t="s">
        <v>1934</v>
      </c>
      <c r="D275" s="4">
        <v>44406</v>
      </c>
      <c r="E275" t="str">
        <f t="shared" si="16"/>
        <v>12.6135**</v>
      </c>
      <c r="F275">
        <v>12.6135</v>
      </c>
      <c r="G275"/>
      <c r="H275" t="str">
        <f>+VLOOKUP(B275,Master!E:I,2,0)</f>
        <v>YDW1</v>
      </c>
      <c r="I275" t="str">
        <f>+VLOOKUP(B275,Master!E:I,5,0)</f>
        <v>Regular</v>
      </c>
      <c r="J275" t="str">
        <f>+VLOOKUP(B275,Master!E:I,4,0)</f>
        <v>D</v>
      </c>
      <c r="K275" t="e">
        <f>+VLOOKUP(J275,Notes!$A$33:$CL$42,MATCH(H275&amp;I275,Notes!$2:$2,0),0)</f>
        <v>#N/A</v>
      </c>
      <c r="L275" s="4" t="e">
        <f t="shared" si="19"/>
        <v>#N/A</v>
      </c>
      <c r="N275" s="2" t="s">
        <v>1209</v>
      </c>
      <c r="O275" s="2" t="str">
        <f>VLOOKUP(B275,Master!$E:$I,2,0)</f>
        <v>YDW1</v>
      </c>
      <c r="P275" s="2" t="str">
        <f>VLOOKUP($B275,Master!$E:$I,5,0)</f>
        <v>Regular</v>
      </c>
      <c r="Q275" s="2" t="str">
        <f>VLOOKUP($B275,Master!$E:$I,4,0)</f>
        <v>D</v>
      </c>
      <c r="R275" s="2" t="e">
        <f>VLOOKUP(Q275,Notes!$A$33:$CF$42,MATCH('AMFI NAV'!O275&amp;P275,Notes!$2:$2,0),0)</f>
        <v>#N/A</v>
      </c>
      <c r="S275" s="2">
        <f t="shared" si="18"/>
        <v>12.0692</v>
      </c>
      <c r="T275" s="2" t="e">
        <f t="shared" si="20"/>
        <v>#N/A</v>
      </c>
      <c r="U275" s="2">
        <v>142310</v>
      </c>
      <c r="V275" s="2" t="s">
        <v>899</v>
      </c>
      <c r="W275" s="2" t="s">
        <v>1659</v>
      </c>
      <c r="Y275">
        <v>12.311999999999999</v>
      </c>
      <c r="AB275" t="str">
        <f t="shared" si="17"/>
        <v>12.6135</v>
      </c>
      <c r="AK275">
        <v>4</v>
      </c>
    </row>
    <row r="276" spans="1:37" x14ac:dyDescent="0.25">
      <c r="A276" s="2" t="str">
        <f>VLOOKUP(B276,Master!E:J,6,0)</f>
        <v>YDW1DirectG</v>
      </c>
      <c r="B276">
        <v>144299</v>
      </c>
      <c r="C276" t="s">
        <v>962</v>
      </c>
      <c r="D276" s="4">
        <v>44406</v>
      </c>
      <c r="E276" t="str">
        <f t="shared" si="16"/>
        <v>12.7927**</v>
      </c>
      <c r="F276">
        <v>12.7927</v>
      </c>
      <c r="G276"/>
      <c r="H276" t="str">
        <f>+VLOOKUP(B276,Master!E:I,2,0)</f>
        <v>YDW1</v>
      </c>
      <c r="I276" t="str">
        <f>+VLOOKUP(B276,Master!E:I,5,0)</f>
        <v>Direct</v>
      </c>
      <c r="J276" t="str">
        <f>+VLOOKUP(B276,Master!E:I,4,0)</f>
        <v>G</v>
      </c>
      <c r="K276" t="e">
        <f>+VLOOKUP(J276,Notes!$A$33:$CL$42,MATCH(H276&amp;I276,Notes!$2:$2,0),0)</f>
        <v>#N/A</v>
      </c>
      <c r="L276" s="4" t="e">
        <f t="shared" si="19"/>
        <v>#N/A</v>
      </c>
      <c r="N276" s="2" t="s">
        <v>1210</v>
      </c>
      <c r="O276" s="2" t="str">
        <f>VLOOKUP(B276,Master!$E:$I,2,0)</f>
        <v>YDW1</v>
      </c>
      <c r="P276" s="2" t="str">
        <f>VLOOKUP($B276,Master!$E:$I,5,0)</f>
        <v>Direct</v>
      </c>
      <c r="Q276" s="2" t="str">
        <f>VLOOKUP($B276,Master!$E:$I,4,0)</f>
        <v>G</v>
      </c>
      <c r="R276" s="2" t="e">
        <f>VLOOKUP(Q276,Notes!$A$33:$CF$42,MATCH('AMFI NAV'!O276&amp;P276,Notes!$2:$2,0),0)</f>
        <v>#N/A</v>
      </c>
      <c r="S276" s="2">
        <f t="shared" si="18"/>
        <v>12.2037</v>
      </c>
      <c r="T276" s="2" t="e">
        <f t="shared" si="20"/>
        <v>#N/A</v>
      </c>
      <c r="U276" s="2">
        <v>142311</v>
      </c>
      <c r="V276" s="2" t="s">
        <v>900</v>
      </c>
      <c r="W276" s="2" t="s">
        <v>1660</v>
      </c>
      <c r="Y276">
        <v>12.312099999999999</v>
      </c>
      <c r="AB276" t="str">
        <f t="shared" si="17"/>
        <v>12.7927</v>
      </c>
      <c r="AK276">
        <v>4</v>
      </c>
    </row>
    <row r="277" spans="1:37" x14ac:dyDescent="0.25">
      <c r="A277" s="2" t="str">
        <f>VLOOKUP(B277,Master!E:J,6,0)</f>
        <v>YDW3RegularG</v>
      </c>
      <c r="B277">
        <v>144516</v>
      </c>
      <c r="C277" t="s">
        <v>969</v>
      </c>
      <c r="D277" s="4">
        <v>44434</v>
      </c>
      <c r="E277" t="str">
        <f t="shared" si="16"/>
        <v>12.6225**</v>
      </c>
      <c r="F277">
        <v>12.6225</v>
      </c>
      <c r="G277"/>
      <c r="H277" t="str">
        <f>+VLOOKUP(B277,Master!E:I,2,0)</f>
        <v>YDW3</v>
      </c>
      <c r="I277" t="str">
        <f>+VLOOKUP(B277,Master!E:I,5,0)</f>
        <v>Regular</v>
      </c>
      <c r="J277" t="str">
        <f>+VLOOKUP(B277,Master!E:I,4,0)</f>
        <v>G</v>
      </c>
      <c r="K277" t="e">
        <f>+VLOOKUP(J277,Notes!$A$33:$CL$42,MATCH(H277&amp;I277,Notes!$2:$2,0),0)</f>
        <v>#N/A</v>
      </c>
      <c r="L277" s="4" t="e">
        <f t="shared" si="19"/>
        <v>#N/A</v>
      </c>
      <c r="N277" s="2" t="s">
        <v>1211</v>
      </c>
      <c r="O277" s="2" t="str">
        <f>VLOOKUP(B277,Master!$E:$I,2,0)</f>
        <v>YDW3</v>
      </c>
      <c r="P277" s="2" t="str">
        <f>VLOOKUP($B277,Master!$E:$I,5,0)</f>
        <v>Regular</v>
      </c>
      <c r="Q277" s="2" t="str">
        <f>VLOOKUP($B277,Master!$E:$I,4,0)</f>
        <v>G</v>
      </c>
      <c r="R277" s="2" t="e">
        <f>VLOOKUP(Q277,Notes!$A$33:$CF$42,MATCH('AMFI NAV'!O277&amp;P277,Notes!$2:$2,0),0)</f>
        <v>#N/A</v>
      </c>
      <c r="S277" s="2">
        <f t="shared" si="18"/>
        <v>11.904999999999999</v>
      </c>
      <c r="T277" s="2" t="e">
        <f t="shared" si="20"/>
        <v>#N/A</v>
      </c>
      <c r="U277" s="2">
        <v>142309</v>
      </c>
      <c r="V277" s="2" t="s">
        <v>901</v>
      </c>
      <c r="W277" s="2" t="s">
        <v>1661</v>
      </c>
      <c r="Y277">
        <v>12.312099999999999</v>
      </c>
      <c r="AB277" t="str">
        <f t="shared" si="17"/>
        <v>12.6225</v>
      </c>
      <c r="AK277">
        <v>4</v>
      </c>
    </row>
    <row r="278" spans="1:37" x14ac:dyDescent="0.25">
      <c r="A278" s="2" t="str">
        <f>VLOOKUP(B278,Master!E:J,6,0)</f>
        <v>YDW3DirectQD</v>
      </c>
      <c r="B278">
        <v>144517</v>
      </c>
      <c r="C278" t="s">
        <v>1935</v>
      </c>
      <c r="D278" s="4">
        <v>44434</v>
      </c>
      <c r="E278" t="str">
        <f t="shared" si="16"/>
        <v>12.7968**</v>
      </c>
      <c r="F278">
        <v>12.796799999999999</v>
      </c>
      <c r="G278"/>
      <c r="H278" t="str">
        <f>+VLOOKUP(B278,Master!E:I,2,0)</f>
        <v>YDW3</v>
      </c>
      <c r="I278" t="str">
        <f>+VLOOKUP(B278,Master!E:I,5,0)</f>
        <v>Direct</v>
      </c>
      <c r="J278" t="str">
        <f>+VLOOKUP(B278,Master!E:I,4,0)</f>
        <v>QD</v>
      </c>
      <c r="K278" t="e">
        <f>+VLOOKUP(J278,Notes!$A$33:$CL$42,MATCH(H278&amp;I278,Notes!$2:$2,0),0)</f>
        <v>#N/A</v>
      </c>
      <c r="L278" s="4" t="e">
        <f t="shared" si="19"/>
        <v>#N/A</v>
      </c>
      <c r="N278" s="2" t="s">
        <v>1212</v>
      </c>
      <c r="O278" s="2" t="str">
        <f>VLOOKUP(B278,Master!$E:$I,2,0)</f>
        <v>YDW3</v>
      </c>
      <c r="P278" s="2" t="str">
        <f>VLOOKUP($B278,Master!$E:$I,5,0)</f>
        <v>Direct</v>
      </c>
      <c r="Q278" s="2" t="str">
        <f>VLOOKUP($B278,Master!$E:$I,4,0)</f>
        <v>QD</v>
      </c>
      <c r="R278" s="2" t="e">
        <f>VLOOKUP(Q278,Notes!$A$33:$CF$42,MATCH('AMFI NAV'!O278&amp;P278,Notes!$2:$2,0),0)</f>
        <v>#N/A</v>
      </c>
      <c r="S278" s="2">
        <f t="shared" si="18"/>
        <v>12.02</v>
      </c>
      <c r="T278" s="2" t="e">
        <f t="shared" si="20"/>
        <v>#N/A</v>
      </c>
      <c r="U278" s="2">
        <v>142307</v>
      </c>
      <c r="V278" s="2" t="s">
        <v>902</v>
      </c>
      <c r="W278" s="2" t="s">
        <v>1662</v>
      </c>
      <c r="Y278">
        <v>12.2302</v>
      </c>
      <c r="AB278" t="str">
        <f t="shared" si="17"/>
        <v>12.7968</v>
      </c>
      <c r="AK278">
        <v>4</v>
      </c>
    </row>
    <row r="279" spans="1:37" x14ac:dyDescent="0.25">
      <c r="A279" s="2" t="str">
        <f>VLOOKUP(B279,Master!E:J,6,0)</f>
        <v>YDW3RegularD</v>
      </c>
      <c r="B279">
        <v>144518</v>
      </c>
      <c r="C279" t="s">
        <v>1936</v>
      </c>
      <c r="D279" s="4">
        <v>44434</v>
      </c>
      <c r="E279" t="str">
        <f t="shared" si="16"/>
        <v>12.6225**</v>
      </c>
      <c r="F279">
        <v>12.6225</v>
      </c>
      <c r="G279"/>
      <c r="H279" t="str">
        <f>+VLOOKUP(B279,Master!E:I,2,0)</f>
        <v>YDW3</v>
      </c>
      <c r="I279" t="str">
        <f>+VLOOKUP(B279,Master!E:I,5,0)</f>
        <v>Regular</v>
      </c>
      <c r="J279" t="str">
        <f>+VLOOKUP(B279,Master!E:I,4,0)</f>
        <v>D</v>
      </c>
      <c r="K279" t="e">
        <f>+VLOOKUP(J279,Notes!$A$33:$CL$42,MATCH(H279&amp;I279,Notes!$2:$2,0),0)</f>
        <v>#N/A</v>
      </c>
      <c r="L279" s="4" t="e">
        <f t="shared" si="19"/>
        <v>#N/A</v>
      </c>
      <c r="N279" s="2" t="s">
        <v>1213</v>
      </c>
      <c r="O279" s="2" t="str">
        <f>VLOOKUP(B279,Master!$E:$I,2,0)</f>
        <v>YDW3</v>
      </c>
      <c r="P279" s="2" t="str">
        <f>VLOOKUP($B279,Master!$E:$I,5,0)</f>
        <v>Regular</v>
      </c>
      <c r="Q279" s="2" t="str">
        <f>VLOOKUP($B279,Master!$E:$I,4,0)</f>
        <v>D</v>
      </c>
      <c r="R279" s="2" t="e">
        <f>VLOOKUP(Q279,Notes!$A$33:$CF$42,MATCH('AMFI NAV'!O279&amp;P279,Notes!$2:$2,0),0)</f>
        <v>#N/A</v>
      </c>
      <c r="S279" s="2">
        <f t="shared" si="18"/>
        <v>11.904999999999999</v>
      </c>
      <c r="T279" s="2" t="e">
        <f t="shared" si="20"/>
        <v>#N/A</v>
      </c>
      <c r="U279" s="2">
        <v>142308</v>
      </c>
      <c r="V279" s="2" t="s">
        <v>903</v>
      </c>
      <c r="W279" s="2" t="s">
        <v>1663</v>
      </c>
      <c r="Y279">
        <v>12.2302</v>
      </c>
      <c r="AB279" t="str">
        <f t="shared" si="17"/>
        <v>12.6225</v>
      </c>
      <c r="AK279">
        <v>4</v>
      </c>
    </row>
    <row r="280" spans="1:37" x14ac:dyDescent="0.25">
      <c r="A280" s="2" t="str">
        <f>VLOOKUP(B280,Master!E:J,6,0)</f>
        <v>YDW3RegularQD</v>
      </c>
      <c r="B280">
        <v>144519</v>
      </c>
      <c r="C280" t="s">
        <v>1937</v>
      </c>
      <c r="D280" s="4">
        <v>44434</v>
      </c>
      <c r="E280" t="str">
        <f t="shared" si="16"/>
        <v>12.6225**</v>
      </c>
      <c r="F280">
        <v>12.6225</v>
      </c>
      <c r="G280"/>
      <c r="H280" t="str">
        <f>+VLOOKUP(B280,Master!E:I,2,0)</f>
        <v>YDW3</v>
      </c>
      <c r="I280" t="str">
        <f>+VLOOKUP(B280,Master!E:I,5,0)</f>
        <v>Regular</v>
      </c>
      <c r="J280" t="str">
        <f>+VLOOKUP(B280,Master!E:I,4,0)</f>
        <v>QD</v>
      </c>
      <c r="K280" t="e">
        <f>+VLOOKUP(J280,Notes!$A$33:$CL$42,MATCH(H280&amp;I280,Notes!$2:$2,0),0)</f>
        <v>#N/A</v>
      </c>
      <c r="L280" s="4" t="e">
        <f t="shared" si="19"/>
        <v>#N/A</v>
      </c>
      <c r="N280" s="2" t="s">
        <v>1214</v>
      </c>
      <c r="O280" s="2" t="str">
        <f>VLOOKUP(B280,Master!$E:$I,2,0)</f>
        <v>YDW3</v>
      </c>
      <c r="P280" s="2" t="str">
        <f>VLOOKUP($B280,Master!$E:$I,5,0)</f>
        <v>Regular</v>
      </c>
      <c r="Q280" s="2" t="str">
        <f>VLOOKUP($B280,Master!$E:$I,4,0)</f>
        <v>QD</v>
      </c>
      <c r="R280" s="2" t="e">
        <f>VLOOKUP(Q280,Notes!$A$33:$CF$42,MATCH('AMFI NAV'!O280&amp;P280,Notes!$2:$2,0),0)</f>
        <v>#N/A</v>
      </c>
      <c r="S280" s="2">
        <f t="shared" si="18"/>
        <v>11.904999999999999</v>
      </c>
      <c r="T280" s="2" t="e">
        <f t="shared" si="20"/>
        <v>#N/A</v>
      </c>
      <c r="U280" s="2">
        <v>142306</v>
      </c>
      <c r="V280" s="2" t="s">
        <v>904</v>
      </c>
      <c r="W280" s="2" t="s">
        <v>1664</v>
      </c>
      <c r="Y280">
        <v>12.2302</v>
      </c>
      <c r="AB280" t="str">
        <f t="shared" si="17"/>
        <v>12.6225</v>
      </c>
      <c r="AK280">
        <v>4</v>
      </c>
    </row>
    <row r="281" spans="1:37" x14ac:dyDescent="0.25">
      <c r="A281" s="2" t="str">
        <f>VLOOKUP(B281,Master!E:J,6,0)</f>
        <v>YDW3DirectG</v>
      </c>
      <c r="B281">
        <v>144520</v>
      </c>
      <c r="C281" t="s">
        <v>966</v>
      </c>
      <c r="D281" s="4">
        <v>44434</v>
      </c>
      <c r="E281" t="str">
        <f t="shared" si="16"/>
        <v>12.7968**</v>
      </c>
      <c r="F281">
        <v>12.796799999999999</v>
      </c>
      <c r="G281"/>
      <c r="H281" t="str">
        <f>+VLOOKUP(B281,Master!E:I,2,0)</f>
        <v>YDW3</v>
      </c>
      <c r="I281" t="str">
        <f>+VLOOKUP(B281,Master!E:I,5,0)</f>
        <v>Direct</v>
      </c>
      <c r="J281" t="str">
        <f>+VLOOKUP(B281,Master!E:I,4,0)</f>
        <v>G</v>
      </c>
      <c r="K281" t="e">
        <f>+VLOOKUP(J281,Notes!$A$33:$CL$42,MATCH(H281&amp;I281,Notes!$2:$2,0),0)</f>
        <v>#N/A</v>
      </c>
      <c r="L281" s="4" t="e">
        <f t="shared" si="19"/>
        <v>#N/A</v>
      </c>
      <c r="N281" s="2" t="s">
        <v>1215</v>
      </c>
      <c r="O281" s="2" t="str">
        <f>VLOOKUP(B281,Master!$E:$I,2,0)</f>
        <v>YDW3</v>
      </c>
      <c r="P281" s="2" t="str">
        <f>VLOOKUP($B281,Master!$E:$I,5,0)</f>
        <v>Direct</v>
      </c>
      <c r="Q281" s="2" t="str">
        <f>VLOOKUP($B281,Master!$E:$I,4,0)</f>
        <v>G</v>
      </c>
      <c r="R281" s="2" t="e">
        <f>VLOOKUP(Q281,Notes!$A$33:$CF$42,MATCH('AMFI NAV'!O281&amp;P281,Notes!$2:$2,0),0)</f>
        <v>#N/A</v>
      </c>
      <c r="S281" s="2">
        <f t="shared" si="18"/>
        <v>12.0205</v>
      </c>
      <c r="T281" s="2" t="e">
        <f t="shared" si="20"/>
        <v>#N/A</v>
      </c>
      <c r="U281" s="2">
        <v>142475</v>
      </c>
      <c r="V281" s="2" t="s">
        <v>905</v>
      </c>
      <c r="W281" s="2" t="s">
        <v>1665</v>
      </c>
      <c r="Y281">
        <v>12.3813</v>
      </c>
      <c r="AB281" t="str">
        <f t="shared" si="17"/>
        <v>12.7968</v>
      </c>
      <c r="AK281">
        <v>4</v>
      </c>
    </row>
    <row r="282" spans="1:37" x14ac:dyDescent="0.25">
      <c r="A282" s="2" t="str">
        <f>VLOOKUP(B282,Master!E:J,6,0)</f>
        <v>YDW5RegularG</v>
      </c>
      <c r="B282">
        <v>144628</v>
      </c>
      <c r="C282" t="s">
        <v>971</v>
      </c>
      <c r="D282" s="4">
        <v>44434</v>
      </c>
      <c r="E282" t="str">
        <f t="shared" si="16"/>
        <v>12.6668**</v>
      </c>
      <c r="F282">
        <v>12.6668</v>
      </c>
      <c r="G282"/>
      <c r="H282" t="str">
        <f>+VLOOKUP(B282,Master!E:I,2,0)</f>
        <v>YDW5</v>
      </c>
      <c r="I282" t="str">
        <f>+VLOOKUP(B282,Master!E:I,5,0)</f>
        <v>Regular</v>
      </c>
      <c r="J282" t="str">
        <f>+VLOOKUP(B282,Master!E:I,4,0)</f>
        <v>G</v>
      </c>
      <c r="K282" t="e">
        <f>+VLOOKUP(J282,Notes!$A$33:$CL$42,MATCH(H282&amp;I282,Notes!$2:$2,0),0)</f>
        <v>#N/A</v>
      </c>
      <c r="L282" s="4" t="e">
        <f t="shared" si="19"/>
        <v>#N/A</v>
      </c>
      <c r="N282" s="2" t="s">
        <v>1216</v>
      </c>
      <c r="O282" s="2" t="str">
        <f>VLOOKUP(B282,Master!$E:$I,2,0)</f>
        <v>YDW5</v>
      </c>
      <c r="P282" s="2" t="str">
        <f>VLOOKUP($B282,Master!$E:$I,5,0)</f>
        <v>Regular</v>
      </c>
      <c r="Q282" s="2" t="str">
        <f>VLOOKUP($B282,Master!$E:$I,4,0)</f>
        <v>G</v>
      </c>
      <c r="R282" s="2" t="e">
        <f>VLOOKUP(Q282,Notes!$A$33:$CF$42,MATCH('AMFI NAV'!O282&amp;P282,Notes!$2:$2,0),0)</f>
        <v>#N/A</v>
      </c>
      <c r="S282" s="2" t="e">
        <f t="shared" si="18"/>
        <v>#N/A</v>
      </c>
      <c r="T282" s="2" t="e">
        <f t="shared" si="20"/>
        <v>#N/A</v>
      </c>
      <c r="U282" s="2">
        <v>142472</v>
      </c>
      <c r="V282" s="2" t="s">
        <v>906</v>
      </c>
      <c r="W282" s="2" t="s">
        <v>1666</v>
      </c>
      <c r="Y282">
        <v>12.300800000000001</v>
      </c>
      <c r="AB282" t="str">
        <f t="shared" si="17"/>
        <v>12.6668</v>
      </c>
      <c r="AK282">
        <v>4</v>
      </c>
    </row>
    <row r="283" spans="1:37" x14ac:dyDescent="0.25">
      <c r="A283" s="2" t="str">
        <f>VLOOKUP(B283,Master!E:J,6,0)</f>
        <v>YDW5RegularD</v>
      </c>
      <c r="B283">
        <v>144629</v>
      </c>
      <c r="C283" t="s">
        <v>1940</v>
      </c>
      <c r="D283" s="4">
        <v>44434</v>
      </c>
      <c r="E283" t="str">
        <f t="shared" si="16"/>
        <v>12.6668**</v>
      </c>
      <c r="F283">
        <v>12.6668</v>
      </c>
      <c r="G283"/>
      <c r="H283" t="str">
        <f>+VLOOKUP(B283,Master!E:I,2,0)</f>
        <v>YDW5</v>
      </c>
      <c r="I283" t="str">
        <f>+VLOOKUP(B283,Master!E:I,5,0)</f>
        <v>Regular</v>
      </c>
      <c r="J283" t="str">
        <f>+VLOOKUP(B283,Master!E:I,4,0)</f>
        <v>D</v>
      </c>
      <c r="K283" t="e">
        <f>+VLOOKUP(J283,Notes!$A$33:$CL$42,MATCH(H283&amp;I283,Notes!$2:$2,0),0)</f>
        <v>#N/A</v>
      </c>
      <c r="L283" s="4" t="e">
        <f t="shared" si="19"/>
        <v>#N/A</v>
      </c>
      <c r="N283" s="2" t="s">
        <v>1217</v>
      </c>
      <c r="O283" s="2" t="str">
        <f>VLOOKUP(B283,Master!$E:$I,2,0)</f>
        <v>YDW5</v>
      </c>
      <c r="P283" s="2" t="str">
        <f>VLOOKUP($B283,Master!$E:$I,5,0)</f>
        <v>Regular</v>
      </c>
      <c r="Q283" s="2" t="str">
        <f>VLOOKUP($B283,Master!$E:$I,4,0)</f>
        <v>D</v>
      </c>
      <c r="R283" s="2" t="e">
        <f>VLOOKUP(Q283,Notes!$A$33:$CF$42,MATCH('AMFI NAV'!O283&amp;P283,Notes!$2:$2,0),0)</f>
        <v>#N/A</v>
      </c>
      <c r="S283" s="2" t="e">
        <f t="shared" si="18"/>
        <v>#N/A</v>
      </c>
      <c r="T283" s="2" t="e">
        <f t="shared" si="20"/>
        <v>#N/A</v>
      </c>
      <c r="U283" s="2">
        <v>142474</v>
      </c>
      <c r="V283" s="2" t="s">
        <v>907</v>
      </c>
      <c r="W283" s="2" t="s">
        <v>1667</v>
      </c>
      <c r="Y283">
        <v>12.300800000000001</v>
      </c>
      <c r="AB283" t="str">
        <f t="shared" si="17"/>
        <v>12.6668</v>
      </c>
      <c r="AK283">
        <v>4</v>
      </c>
    </row>
    <row r="284" spans="1:37" x14ac:dyDescent="0.25">
      <c r="A284" s="2" t="str">
        <f>VLOOKUP(B284,Master!E:J,6,0)</f>
        <v>YDW5RegularQD</v>
      </c>
      <c r="B284">
        <v>144630</v>
      </c>
      <c r="C284" t="s">
        <v>1941</v>
      </c>
      <c r="D284" s="4">
        <v>44434</v>
      </c>
      <c r="E284" t="str">
        <f t="shared" si="16"/>
        <v>12.6668**</v>
      </c>
      <c r="F284">
        <v>12.6668</v>
      </c>
      <c r="G284"/>
      <c r="H284" t="str">
        <f>+VLOOKUP(B284,Master!E:I,2,0)</f>
        <v>YDW5</v>
      </c>
      <c r="I284" t="str">
        <f>+VLOOKUP(B284,Master!E:I,5,0)</f>
        <v>Regular</v>
      </c>
      <c r="J284" t="str">
        <f>+VLOOKUP(B284,Master!E:I,4,0)</f>
        <v>QD</v>
      </c>
      <c r="K284" t="e">
        <f>+VLOOKUP(J284,Notes!$A$33:$CL$42,MATCH(H284&amp;I284,Notes!$2:$2,0),0)</f>
        <v>#N/A</v>
      </c>
      <c r="L284" s="4" t="e">
        <f t="shared" si="19"/>
        <v>#N/A</v>
      </c>
      <c r="N284" s="2" t="s">
        <v>1218</v>
      </c>
      <c r="O284" s="2" t="str">
        <f>VLOOKUP(B284,Master!$E:$I,2,0)</f>
        <v>YDW5</v>
      </c>
      <c r="P284" s="2" t="str">
        <f>VLOOKUP($B284,Master!$E:$I,5,0)</f>
        <v>Regular</v>
      </c>
      <c r="Q284" s="2" t="str">
        <f>VLOOKUP($B284,Master!$E:$I,4,0)</f>
        <v>QD</v>
      </c>
      <c r="R284" s="2" t="e">
        <f>VLOOKUP(Q284,Notes!$A$33:$CF$42,MATCH('AMFI NAV'!O284&amp;P284,Notes!$2:$2,0),0)</f>
        <v>#N/A</v>
      </c>
      <c r="S284" s="2" t="e">
        <f t="shared" si="18"/>
        <v>#N/A</v>
      </c>
      <c r="T284" s="2" t="e">
        <f t="shared" si="20"/>
        <v>#N/A</v>
      </c>
      <c r="U284" s="2">
        <v>142471</v>
      </c>
      <c r="V284" s="2" t="s">
        <v>908</v>
      </c>
      <c r="W284" s="2" t="s">
        <v>1668</v>
      </c>
      <c r="Y284">
        <v>12.300800000000001</v>
      </c>
      <c r="AB284" t="str">
        <f t="shared" si="17"/>
        <v>12.6668</v>
      </c>
      <c r="AK284">
        <v>4</v>
      </c>
    </row>
    <row r="285" spans="1:37" x14ac:dyDescent="0.25">
      <c r="A285" s="2" t="str">
        <f>VLOOKUP(B285,Master!E:J,6,0)</f>
        <v>YDW5DirectD</v>
      </c>
      <c r="B285">
        <v>144631</v>
      </c>
      <c r="C285" t="s">
        <v>1938</v>
      </c>
      <c r="D285" s="4">
        <v>44434</v>
      </c>
      <c r="E285" t="str">
        <f t="shared" si="16"/>
        <v>12.7813**</v>
      </c>
      <c r="F285">
        <v>12.7813</v>
      </c>
      <c r="G285"/>
      <c r="H285" t="str">
        <f>+VLOOKUP(B285,Master!E:I,2,0)</f>
        <v>YDW5</v>
      </c>
      <c r="I285" t="str">
        <f>+VLOOKUP(B285,Master!E:I,5,0)</f>
        <v>Direct</v>
      </c>
      <c r="J285" t="str">
        <f>+VLOOKUP(B285,Master!E:I,4,0)</f>
        <v>D</v>
      </c>
      <c r="K285" t="e">
        <f>+VLOOKUP(J285,Notes!$A$33:$CL$42,MATCH(H285&amp;I285,Notes!$2:$2,0),0)</f>
        <v>#N/A</v>
      </c>
      <c r="L285" s="4" t="e">
        <f t="shared" si="19"/>
        <v>#N/A</v>
      </c>
      <c r="N285" s="2" t="s">
        <v>1219</v>
      </c>
      <c r="O285" s="2" t="str">
        <f>VLOOKUP(B285,Master!$E:$I,2,0)</f>
        <v>YDW5</v>
      </c>
      <c r="P285" s="2" t="str">
        <f>VLOOKUP($B285,Master!$E:$I,5,0)</f>
        <v>Direct</v>
      </c>
      <c r="Q285" s="2" t="str">
        <f>VLOOKUP($B285,Master!$E:$I,4,0)</f>
        <v>D</v>
      </c>
      <c r="R285" s="2" t="e">
        <f>VLOOKUP(Q285,Notes!$A$33:$CF$42,MATCH('AMFI NAV'!O285&amp;P285,Notes!$2:$2,0),0)</f>
        <v>#N/A</v>
      </c>
      <c r="S285" s="2" t="e">
        <f t="shared" si="18"/>
        <v>#N/A</v>
      </c>
      <c r="T285" s="2" t="e">
        <f t="shared" si="20"/>
        <v>#N/A</v>
      </c>
      <c r="U285" s="2">
        <v>142506</v>
      </c>
      <c r="V285" s="2" t="s">
        <v>909</v>
      </c>
      <c r="W285" s="2" t="s">
        <v>1669</v>
      </c>
      <c r="Y285">
        <v>12.3369</v>
      </c>
      <c r="AB285" t="str">
        <f t="shared" si="17"/>
        <v>12.7813</v>
      </c>
      <c r="AK285">
        <v>4</v>
      </c>
    </row>
    <row r="286" spans="1:37" x14ac:dyDescent="0.25">
      <c r="A286" s="2" t="str">
        <f>VLOOKUP(B286,Master!E:J,6,0)</f>
        <v>YDW5DirectQD</v>
      </c>
      <c r="B286">
        <v>144632</v>
      </c>
      <c r="C286" t="s">
        <v>1939</v>
      </c>
      <c r="D286" s="4">
        <v>44434</v>
      </c>
      <c r="E286" t="str">
        <f t="shared" si="16"/>
        <v>12.7813**</v>
      </c>
      <c r="F286">
        <v>12.7813</v>
      </c>
      <c r="G286"/>
      <c r="H286" t="str">
        <f>+VLOOKUP(B286,Master!E:I,2,0)</f>
        <v>YDW5</v>
      </c>
      <c r="I286" t="str">
        <f>+VLOOKUP(B286,Master!E:I,5,0)</f>
        <v>Direct</v>
      </c>
      <c r="J286" t="str">
        <f>+VLOOKUP(B286,Master!E:I,4,0)</f>
        <v>QD</v>
      </c>
      <c r="K286" t="e">
        <f>+VLOOKUP(J286,Notes!$A$33:$CL$42,MATCH(H286&amp;I286,Notes!$2:$2,0),0)</f>
        <v>#N/A</v>
      </c>
      <c r="L286" s="4" t="e">
        <f t="shared" si="19"/>
        <v>#N/A</v>
      </c>
      <c r="N286" s="2" t="s">
        <v>1220</v>
      </c>
      <c r="O286" s="2" t="str">
        <f>VLOOKUP(B286,Master!$E:$I,2,0)</f>
        <v>YDW5</v>
      </c>
      <c r="P286" s="2" t="str">
        <f>VLOOKUP($B286,Master!$E:$I,5,0)</f>
        <v>Direct</v>
      </c>
      <c r="Q286" s="2" t="str">
        <f>VLOOKUP($B286,Master!$E:$I,4,0)</f>
        <v>QD</v>
      </c>
      <c r="R286" s="2" t="e">
        <f>VLOOKUP(Q286,Notes!$A$33:$CF$42,MATCH('AMFI NAV'!O286&amp;P286,Notes!$2:$2,0),0)</f>
        <v>#N/A</v>
      </c>
      <c r="S286" s="2" t="e">
        <f t="shared" si="18"/>
        <v>#N/A</v>
      </c>
      <c r="T286" s="2" t="e">
        <f t="shared" si="20"/>
        <v>#N/A</v>
      </c>
      <c r="U286" s="2">
        <v>142505</v>
      </c>
      <c r="V286" s="2" t="s">
        <v>910</v>
      </c>
      <c r="W286" s="2" t="s">
        <v>1670</v>
      </c>
      <c r="Y286">
        <v>12.3367</v>
      </c>
      <c r="AB286" t="str">
        <f t="shared" si="17"/>
        <v>12.7813</v>
      </c>
      <c r="AK286">
        <v>4</v>
      </c>
    </row>
    <row r="287" spans="1:37" x14ac:dyDescent="0.25">
      <c r="A287" s="2" t="str">
        <f>VLOOKUP(B287,Master!E:J,6,0)</f>
        <v>YDW5DirectG</v>
      </c>
      <c r="B287">
        <v>144633</v>
      </c>
      <c r="C287" t="s">
        <v>970</v>
      </c>
      <c r="D287" s="4">
        <v>44434</v>
      </c>
      <c r="E287" t="str">
        <f t="shared" si="16"/>
        <v>12.7813**</v>
      </c>
      <c r="F287">
        <v>12.7813</v>
      </c>
      <c r="G287"/>
      <c r="H287" t="str">
        <f>+VLOOKUP(B287,Master!E:I,2,0)</f>
        <v>YDW5</v>
      </c>
      <c r="I287" t="str">
        <f>+VLOOKUP(B287,Master!E:I,5,0)</f>
        <v>Direct</v>
      </c>
      <c r="J287" t="str">
        <f>+VLOOKUP(B287,Master!E:I,4,0)</f>
        <v>G</v>
      </c>
      <c r="K287" t="e">
        <f>+VLOOKUP(J287,Notes!$A$33:$CL$42,MATCH(H287&amp;I287,Notes!$2:$2,0),0)</f>
        <v>#N/A</v>
      </c>
      <c r="L287" s="4" t="e">
        <f t="shared" si="19"/>
        <v>#N/A</v>
      </c>
      <c r="N287" s="2" t="s">
        <v>1221</v>
      </c>
      <c r="O287" s="2" t="str">
        <f>VLOOKUP(B287,Master!$E:$I,2,0)</f>
        <v>YDW5</v>
      </c>
      <c r="P287" s="2" t="str">
        <f>VLOOKUP($B287,Master!$E:$I,5,0)</f>
        <v>Direct</v>
      </c>
      <c r="Q287" s="2" t="str">
        <f>VLOOKUP($B287,Master!$E:$I,4,0)</f>
        <v>G</v>
      </c>
      <c r="R287" s="2" t="e">
        <f>VLOOKUP(Q287,Notes!$A$33:$CF$42,MATCH('AMFI NAV'!O287&amp;P287,Notes!$2:$2,0),0)</f>
        <v>#N/A</v>
      </c>
      <c r="S287" s="2" t="e">
        <f t="shared" si="18"/>
        <v>#N/A</v>
      </c>
      <c r="T287" s="2" t="e">
        <f t="shared" si="20"/>
        <v>#N/A</v>
      </c>
      <c r="U287" s="2">
        <v>142504</v>
      </c>
      <c r="V287" s="2" t="s">
        <v>911</v>
      </c>
      <c r="W287" s="2" t="s">
        <v>1671</v>
      </c>
      <c r="Y287">
        <v>12.3367</v>
      </c>
      <c r="AB287" t="str">
        <f t="shared" si="17"/>
        <v>12.7813</v>
      </c>
      <c r="AK287">
        <v>4</v>
      </c>
    </row>
    <row r="288" spans="1:37" hidden="1" x14ac:dyDescent="0.25">
      <c r="A288" s="2" t="str">
        <f>VLOOKUP(B288,Master!E:J,6,0)</f>
        <v>YDW6RegularG</v>
      </c>
      <c r="B288">
        <v>144644</v>
      </c>
      <c r="C288" t="s">
        <v>753</v>
      </c>
      <c r="D288" s="4">
        <v>44469</v>
      </c>
      <c r="E288">
        <v>12.9552</v>
      </c>
      <c r="F288">
        <v>12.9552</v>
      </c>
      <c r="G288"/>
      <c r="H288" t="str">
        <f>+VLOOKUP(B288,Master!E:I,2,0)</f>
        <v>YDW6</v>
      </c>
      <c r="I288" t="str">
        <f>+VLOOKUP(B288,Master!E:I,5,0)</f>
        <v>Regular</v>
      </c>
      <c r="J288" t="str">
        <f>+VLOOKUP(B288,Master!E:I,4,0)</f>
        <v>G</v>
      </c>
      <c r="K288" t="e">
        <f>+VLOOKUP(J288,Notes!$A$33:$CL$42,MATCH(H288&amp;I288,Notes!$2:$2,0),0)</f>
        <v>#N/A</v>
      </c>
      <c r="L288" s="4" t="e">
        <f t="shared" si="19"/>
        <v>#N/A</v>
      </c>
      <c r="N288" s="2" t="s">
        <v>1222</v>
      </c>
      <c r="O288" s="2" t="str">
        <f>VLOOKUP(B288,Master!$E:$I,2,0)</f>
        <v>YDW6</v>
      </c>
      <c r="P288" s="2" t="str">
        <f>VLOOKUP($B288,Master!$E:$I,5,0)</f>
        <v>Regular</v>
      </c>
      <c r="Q288" s="2" t="str">
        <f>VLOOKUP($B288,Master!$E:$I,4,0)</f>
        <v>G</v>
      </c>
      <c r="R288" s="2" t="e">
        <f>VLOOKUP(Q288,Notes!$A$33:$CF$42,MATCH('AMFI NAV'!O288&amp;P288,Notes!$2:$2,0),0)</f>
        <v>#N/A</v>
      </c>
      <c r="S288" s="2">
        <f t="shared" si="18"/>
        <v>12.4339</v>
      </c>
      <c r="T288" s="2" t="e">
        <f t="shared" si="20"/>
        <v>#N/A</v>
      </c>
      <c r="U288" s="2">
        <v>142502</v>
      </c>
      <c r="V288" s="2" t="s">
        <v>912</v>
      </c>
      <c r="W288" s="2" t="s">
        <v>1672</v>
      </c>
      <c r="Y288">
        <v>12.257199999999999</v>
      </c>
    </row>
    <row r="289" spans="1:37" hidden="1" x14ac:dyDescent="0.25">
      <c r="A289" s="2" t="str">
        <f>VLOOKUP(B289,Master!E:J,6,0)</f>
        <v>YDW6RegularMD</v>
      </c>
      <c r="B289">
        <v>144645</v>
      </c>
      <c r="C289" t="s">
        <v>1750</v>
      </c>
      <c r="D289" s="4">
        <v>44469</v>
      </c>
      <c r="E289">
        <v>10.408899999999999</v>
      </c>
      <c r="F289">
        <v>10.408899999999999</v>
      </c>
      <c r="G289"/>
      <c r="H289" t="str">
        <f>+VLOOKUP(B289,Master!E:I,2,0)</f>
        <v>YDW6</v>
      </c>
      <c r="I289" t="str">
        <f>+VLOOKUP(B289,Master!E:I,5,0)</f>
        <v>Regular</v>
      </c>
      <c r="J289" t="str">
        <f>+VLOOKUP(B289,Master!E:I,4,0)</f>
        <v>MD</v>
      </c>
      <c r="K289" t="e">
        <f>+VLOOKUP(J289,Notes!$A$33:$CL$42,MATCH(H289&amp;I289,Notes!$2:$2,0),0)</f>
        <v>#N/A</v>
      </c>
      <c r="L289" s="4" t="e">
        <f t="shared" si="19"/>
        <v>#N/A</v>
      </c>
      <c r="N289" s="2" t="s">
        <v>1223</v>
      </c>
      <c r="O289" s="2" t="str">
        <f>VLOOKUP(B289,Master!$E:$I,2,0)</f>
        <v>YDW6</v>
      </c>
      <c r="P289" s="2" t="str">
        <f>VLOOKUP($B289,Master!$E:$I,5,0)</f>
        <v>Regular</v>
      </c>
      <c r="Q289" s="2" t="str">
        <f>VLOOKUP($B289,Master!$E:$I,4,0)</f>
        <v>MD</v>
      </c>
      <c r="R289" s="2" t="e">
        <f>VLOOKUP(Q289,Notes!$A$33:$CF$42,MATCH('AMFI NAV'!O289&amp;P289,Notes!$2:$2,0),0)</f>
        <v>#N/A</v>
      </c>
      <c r="S289" s="2">
        <f t="shared" si="18"/>
        <v>10.3925</v>
      </c>
      <c r="T289" s="2" t="e">
        <f t="shared" si="20"/>
        <v>#N/A</v>
      </c>
      <c r="U289" s="2">
        <v>142503</v>
      </c>
      <c r="V289" s="2" t="s">
        <v>913</v>
      </c>
      <c r="W289" s="2" t="s">
        <v>1673</v>
      </c>
      <c r="Y289">
        <v>12.257099999999999</v>
      </c>
    </row>
    <row r="290" spans="1:37" hidden="1" x14ac:dyDescent="0.25">
      <c r="A290" s="2" t="str">
        <f>VLOOKUP(B290,Master!E:J,6,0)</f>
        <v>YDW6DirectG</v>
      </c>
      <c r="B290">
        <v>144646</v>
      </c>
      <c r="C290" t="s">
        <v>749</v>
      </c>
      <c r="D290" s="4">
        <v>44469</v>
      </c>
      <c r="E290">
        <v>13.055999999999999</v>
      </c>
      <c r="F290">
        <v>13.055999999999999</v>
      </c>
      <c r="G290"/>
      <c r="H290" t="str">
        <f>+VLOOKUP(B290,Master!E:I,2,0)</f>
        <v>YDW6</v>
      </c>
      <c r="I290" t="str">
        <f>+VLOOKUP(B290,Master!E:I,5,0)</f>
        <v>Direct</v>
      </c>
      <c r="J290" t="str">
        <f>+VLOOKUP(B290,Master!E:I,4,0)</f>
        <v>G</v>
      </c>
      <c r="K290" t="e">
        <f>+VLOOKUP(J290,Notes!$A$33:$CL$42,MATCH(H290&amp;I290,Notes!$2:$2,0),0)</f>
        <v>#N/A</v>
      </c>
      <c r="L290" s="4" t="e">
        <f t="shared" si="19"/>
        <v>#N/A</v>
      </c>
      <c r="N290" s="2" t="s">
        <v>1224</v>
      </c>
      <c r="O290" s="2" t="str">
        <f>VLOOKUP(B290,Master!$E:$I,2,0)</f>
        <v>YDW6</v>
      </c>
      <c r="P290" s="2" t="str">
        <f>VLOOKUP($B290,Master!$E:$I,5,0)</f>
        <v>Direct</v>
      </c>
      <c r="Q290" s="2" t="str">
        <f>VLOOKUP($B290,Master!$E:$I,4,0)</f>
        <v>G</v>
      </c>
      <c r="R290" s="2" t="e">
        <f>VLOOKUP(Q290,Notes!$A$33:$CF$42,MATCH('AMFI NAV'!O290&amp;P290,Notes!$2:$2,0),0)</f>
        <v>#N/A</v>
      </c>
      <c r="S290" s="2">
        <f t="shared" si="18"/>
        <v>12.498799999999999</v>
      </c>
      <c r="T290" s="2" t="e">
        <f t="shared" si="20"/>
        <v>#N/A</v>
      </c>
      <c r="U290" s="2">
        <v>142501</v>
      </c>
      <c r="V290" s="2" t="s">
        <v>914</v>
      </c>
      <c r="W290" s="2" t="s">
        <v>1674</v>
      </c>
      <c r="Y290">
        <v>12.257099999999999</v>
      </c>
    </row>
    <row r="291" spans="1:37" hidden="1" x14ac:dyDescent="0.25">
      <c r="A291" s="2" t="str">
        <f>VLOOKUP(B291,Master!E:J,6,0)</f>
        <v>YDW6DirectD</v>
      </c>
      <c r="B291">
        <v>144647</v>
      </c>
      <c r="C291" t="s">
        <v>1746</v>
      </c>
      <c r="D291" s="4">
        <v>44469</v>
      </c>
      <c r="E291">
        <v>11.3155</v>
      </c>
      <c r="F291">
        <v>11.3155</v>
      </c>
      <c r="G291"/>
      <c r="H291" t="str">
        <f>+VLOOKUP(B291,Master!E:I,2,0)</f>
        <v>YDW6</v>
      </c>
      <c r="I291" t="str">
        <f>+VLOOKUP(B291,Master!E:I,5,0)</f>
        <v>Direct</v>
      </c>
      <c r="J291" t="str">
        <f>+VLOOKUP(B291,Master!E:I,4,0)</f>
        <v>D</v>
      </c>
      <c r="K291" t="e">
        <f>+VLOOKUP(J291,Notes!$A$33:$CL$42,MATCH(H291&amp;I291,Notes!$2:$2,0),0)</f>
        <v>#N/A</v>
      </c>
      <c r="L291" s="4" t="e">
        <f t="shared" si="19"/>
        <v>#N/A</v>
      </c>
      <c r="N291" s="2" t="s">
        <v>1225</v>
      </c>
      <c r="O291" s="2" t="str">
        <f>VLOOKUP(B291,Master!$E:$I,2,0)</f>
        <v>YDW6</v>
      </c>
      <c r="P291" s="2" t="str">
        <f>VLOOKUP($B291,Master!$E:$I,5,0)</f>
        <v>Direct</v>
      </c>
      <c r="Q291" s="2" t="str">
        <f>VLOOKUP($B291,Master!$E:$I,4,0)</f>
        <v>D</v>
      </c>
      <c r="R291" s="2" t="e">
        <f>VLOOKUP(Q291,Notes!$A$33:$CF$42,MATCH('AMFI NAV'!O291&amp;P291,Notes!$2:$2,0),0)</f>
        <v>#N/A</v>
      </c>
      <c r="S291" s="2">
        <f t="shared" si="18"/>
        <v>11.6899</v>
      </c>
      <c r="T291" s="2" t="e">
        <f t="shared" si="20"/>
        <v>#N/A</v>
      </c>
      <c r="U291" s="2">
        <v>142786</v>
      </c>
      <c r="V291" s="2" t="s">
        <v>915</v>
      </c>
      <c r="W291" s="2" t="s">
        <v>1675</v>
      </c>
      <c r="Y291">
        <v>12.376099999999999</v>
      </c>
    </row>
    <row r="292" spans="1:37" hidden="1" x14ac:dyDescent="0.25">
      <c r="A292" s="2" t="str">
        <f>VLOOKUP(B292,Master!E:J,6,0)</f>
        <v>YDW6DirectQD</v>
      </c>
      <c r="B292">
        <v>144648</v>
      </c>
      <c r="C292" t="s">
        <v>1748</v>
      </c>
      <c r="D292" s="4">
        <v>44469</v>
      </c>
      <c r="E292">
        <v>11.079499999999999</v>
      </c>
      <c r="F292">
        <v>11.079499999999999</v>
      </c>
      <c r="G292"/>
      <c r="H292" t="str">
        <f>+VLOOKUP(B292,Master!E:I,2,0)</f>
        <v>YDW6</v>
      </c>
      <c r="I292" t="str">
        <f>+VLOOKUP(B292,Master!E:I,5,0)</f>
        <v>Direct</v>
      </c>
      <c r="J292" t="str">
        <f>+VLOOKUP(B292,Master!E:I,4,0)</f>
        <v>QD</v>
      </c>
      <c r="K292" t="e">
        <f>+VLOOKUP(J292,Notes!$A$33:$CL$42,MATCH(H292&amp;I292,Notes!$2:$2,0),0)</f>
        <v>#N/A</v>
      </c>
      <c r="L292" s="4" t="e">
        <f t="shared" si="19"/>
        <v>#N/A</v>
      </c>
      <c r="N292" s="2" t="s">
        <v>1226</v>
      </c>
      <c r="O292" s="2" t="str">
        <f>VLOOKUP(B292,Master!$E:$I,2,0)</f>
        <v>YDW6</v>
      </c>
      <c r="P292" s="2" t="str">
        <f>VLOOKUP($B292,Master!$E:$I,5,0)</f>
        <v>Direct</v>
      </c>
      <c r="Q292" s="2" t="str">
        <f>VLOOKUP($B292,Master!$E:$I,4,0)</f>
        <v>QD</v>
      </c>
      <c r="R292" s="2" t="e">
        <f>VLOOKUP(Q292,Notes!$A$33:$CF$42,MATCH('AMFI NAV'!O292&amp;P292,Notes!$2:$2,0),0)</f>
        <v>#N/A</v>
      </c>
      <c r="S292" s="2">
        <f t="shared" si="18"/>
        <v>11.033799999999999</v>
      </c>
      <c r="T292" s="2" t="e">
        <f t="shared" si="20"/>
        <v>#N/A</v>
      </c>
      <c r="U292" s="2">
        <v>142788</v>
      </c>
      <c r="V292" s="2" t="s">
        <v>916</v>
      </c>
      <c r="W292" s="2" t="s">
        <v>1676</v>
      </c>
      <c r="Y292">
        <v>12.375999999999999</v>
      </c>
    </row>
    <row r="293" spans="1:37" hidden="1" x14ac:dyDescent="0.25">
      <c r="A293" s="2" t="str">
        <f>VLOOKUP(B293,Master!E:J,6,0)</f>
        <v>YDW6RegularQD</v>
      </c>
      <c r="B293">
        <v>144649</v>
      </c>
      <c r="C293" t="s">
        <v>1751</v>
      </c>
      <c r="D293" s="4">
        <v>44469</v>
      </c>
      <c r="E293">
        <v>10.456799999999999</v>
      </c>
      <c r="F293">
        <v>10.456799999999999</v>
      </c>
      <c r="G293"/>
      <c r="H293" t="str">
        <f>+VLOOKUP(B293,Master!E:I,2,0)</f>
        <v>YDW6</v>
      </c>
      <c r="I293" t="str">
        <f>+VLOOKUP(B293,Master!E:I,5,0)</f>
        <v>Regular</v>
      </c>
      <c r="J293" t="str">
        <f>+VLOOKUP(B293,Master!E:I,4,0)</f>
        <v>QD</v>
      </c>
      <c r="K293" t="e">
        <f>+VLOOKUP(J293,Notes!$A$33:$CL$42,MATCH(H293&amp;I293,Notes!$2:$2,0),0)</f>
        <v>#N/A</v>
      </c>
      <c r="L293" s="4" t="e">
        <f t="shared" si="19"/>
        <v>#N/A</v>
      </c>
      <c r="N293" s="2" t="s">
        <v>1227</v>
      </c>
      <c r="O293" s="2" t="str">
        <f>VLOOKUP(B293,Master!$E:$I,2,0)</f>
        <v>YDW6</v>
      </c>
      <c r="P293" s="2" t="str">
        <f>VLOOKUP($B293,Master!$E:$I,5,0)</f>
        <v>Regular</v>
      </c>
      <c r="Q293" s="2" t="str">
        <f>VLOOKUP($B293,Master!$E:$I,4,0)</f>
        <v>QD</v>
      </c>
      <c r="R293" s="2" t="e">
        <f>VLOOKUP(Q293,Notes!$A$33:$CF$42,MATCH('AMFI NAV'!O293&amp;P293,Notes!$2:$2,0),0)</f>
        <v>#N/A</v>
      </c>
      <c r="S293" s="2">
        <f t="shared" si="18"/>
        <v>10.416399999999999</v>
      </c>
      <c r="T293" s="2" t="e">
        <f t="shared" si="20"/>
        <v>#N/A</v>
      </c>
      <c r="U293" s="2">
        <v>142785</v>
      </c>
      <c r="V293" s="2" t="s">
        <v>917</v>
      </c>
      <c r="W293" s="2" t="s">
        <v>1677</v>
      </c>
      <c r="Y293">
        <v>12.2973</v>
      </c>
    </row>
    <row r="294" spans="1:37" hidden="1" x14ac:dyDescent="0.25">
      <c r="A294" s="2" t="str">
        <f>VLOOKUP(B294,Master!E:J,6,0)</f>
        <v>YDW6RegularD</v>
      </c>
      <c r="B294">
        <v>144650</v>
      </c>
      <c r="C294" t="s">
        <v>1749</v>
      </c>
      <c r="D294" s="4">
        <v>44469</v>
      </c>
      <c r="E294">
        <v>11.2827</v>
      </c>
      <c r="F294">
        <v>11.2827</v>
      </c>
      <c r="G294"/>
      <c r="H294" t="str">
        <f>+VLOOKUP(B294,Master!E:I,2,0)</f>
        <v>YDW6</v>
      </c>
      <c r="I294" t="str">
        <f>+VLOOKUP(B294,Master!E:I,5,0)</f>
        <v>Regular</v>
      </c>
      <c r="J294" t="str">
        <f>+VLOOKUP(B294,Master!E:I,4,0)</f>
        <v>D</v>
      </c>
      <c r="K294" t="e">
        <f>+VLOOKUP(J294,Notes!$A$33:$CL$42,MATCH(H294&amp;I294,Notes!$2:$2,0),0)</f>
        <v>#N/A</v>
      </c>
      <c r="L294" s="4" t="e">
        <f t="shared" si="19"/>
        <v>#N/A</v>
      </c>
      <c r="N294" s="2" t="s">
        <v>1228</v>
      </c>
      <c r="O294" s="2" t="str">
        <f>VLOOKUP(B294,Master!$E:$I,2,0)</f>
        <v>YDW6</v>
      </c>
      <c r="P294" s="2" t="str">
        <f>VLOOKUP($B294,Master!$E:$I,5,0)</f>
        <v>Regular</v>
      </c>
      <c r="Q294" s="2" t="str">
        <f>VLOOKUP($B294,Master!$E:$I,4,0)</f>
        <v>D</v>
      </c>
      <c r="R294" s="2" t="e">
        <f>VLOOKUP(Q294,Notes!$A$33:$CF$42,MATCH('AMFI NAV'!O294&amp;P294,Notes!$2:$2,0),0)</f>
        <v>#N/A</v>
      </c>
      <c r="S294" s="2">
        <f t="shared" si="18"/>
        <v>11.657400000000001</v>
      </c>
      <c r="T294" s="2" t="e">
        <f t="shared" si="20"/>
        <v>#N/A</v>
      </c>
      <c r="U294" s="2">
        <v>142784</v>
      </c>
      <c r="V294" s="2" t="s">
        <v>918</v>
      </c>
      <c r="W294" s="2" t="s">
        <v>1678</v>
      </c>
      <c r="Y294">
        <v>12.2973</v>
      </c>
    </row>
    <row r="295" spans="1:37" hidden="1" x14ac:dyDescent="0.25">
      <c r="A295" s="2" t="str">
        <f>VLOOKUP(B295,Master!E:J,6,0)</f>
        <v>YDW6DirectMD</v>
      </c>
      <c r="B295">
        <v>144651</v>
      </c>
      <c r="C295" t="s">
        <v>1747</v>
      </c>
      <c r="D295" s="4">
        <v>44469</v>
      </c>
      <c r="E295">
        <v>10.425599999999999</v>
      </c>
      <c r="F295">
        <v>10.425599999999999</v>
      </c>
      <c r="G295"/>
      <c r="H295" t="str">
        <f>+VLOOKUP(B295,Master!E:I,2,0)</f>
        <v>YDW6</v>
      </c>
      <c r="I295" t="str">
        <f>+VLOOKUP(B295,Master!E:I,5,0)</f>
        <v>Direct</v>
      </c>
      <c r="J295" t="str">
        <f>+VLOOKUP(B295,Master!E:I,4,0)</f>
        <v>MD</v>
      </c>
      <c r="K295" t="e">
        <f>+VLOOKUP(J295,Notes!$A$33:$CL$42,MATCH(H295&amp;I295,Notes!$2:$2,0),0)</f>
        <v>#N/A</v>
      </c>
      <c r="L295" s="4" t="e">
        <f t="shared" si="19"/>
        <v>#N/A</v>
      </c>
      <c r="N295" s="2" t="s">
        <v>1229</v>
      </c>
      <c r="O295" s="2" t="str">
        <f>VLOOKUP(B295,Master!$E:$I,2,0)</f>
        <v>YDW6</v>
      </c>
      <c r="P295" s="2" t="str">
        <f>VLOOKUP($B295,Master!$E:$I,5,0)</f>
        <v>Direct</v>
      </c>
      <c r="Q295" s="2" t="str">
        <f>VLOOKUP($B295,Master!$E:$I,4,0)</f>
        <v>MD</v>
      </c>
      <c r="R295" s="2" t="e">
        <f>VLOOKUP(Q295,Notes!$A$33:$CF$42,MATCH('AMFI NAV'!O295&amp;P295,Notes!$2:$2,0),0)</f>
        <v>#N/A</v>
      </c>
      <c r="S295" s="2">
        <f t="shared" si="18"/>
        <v>10.403700000000001</v>
      </c>
      <c r="T295" s="2" t="e">
        <f t="shared" si="20"/>
        <v>#N/A</v>
      </c>
      <c r="U295" s="2">
        <v>142783</v>
      </c>
      <c r="V295" s="2" t="s">
        <v>919</v>
      </c>
      <c r="W295" s="2" t="s">
        <v>1679</v>
      </c>
      <c r="Y295">
        <v>12.2973</v>
      </c>
    </row>
    <row r="296" spans="1:37" x14ac:dyDescent="0.25">
      <c r="A296" s="2" t="str">
        <f>VLOOKUP(B296,Master!E:J,6,0)</f>
        <v>YDW7RegularG</v>
      </c>
      <c r="B296">
        <v>144820</v>
      </c>
      <c r="C296" t="s">
        <v>973</v>
      </c>
      <c r="D296" s="4">
        <v>44445</v>
      </c>
      <c r="E296" t="str">
        <f t="shared" ref="E296:E300" si="21">AB296&amp;"**"</f>
        <v>12.4947**</v>
      </c>
      <c r="F296">
        <v>12.4947</v>
      </c>
      <c r="G296"/>
      <c r="H296" t="str">
        <f>+VLOOKUP(B296,Master!E:I,2,0)</f>
        <v>YDW7</v>
      </c>
      <c r="I296" t="str">
        <f>+VLOOKUP(B296,Master!E:I,5,0)</f>
        <v>Regular</v>
      </c>
      <c r="J296" t="str">
        <f>+VLOOKUP(B296,Master!E:I,4,0)</f>
        <v>G</v>
      </c>
      <c r="K296" t="e">
        <f>+VLOOKUP(J296,Notes!$A$33:$CL$42,MATCH(H296&amp;I296,Notes!$2:$2,0),0)</f>
        <v>#N/A</v>
      </c>
      <c r="L296" s="4" t="e">
        <f t="shared" si="19"/>
        <v>#N/A</v>
      </c>
      <c r="N296" s="2" t="s">
        <v>1230</v>
      </c>
      <c r="O296" s="2" t="str">
        <f>VLOOKUP(B296,Master!$E:$I,2,0)</f>
        <v>YDW7</v>
      </c>
      <c r="P296" s="2" t="str">
        <f>VLOOKUP($B296,Master!$E:$I,5,0)</f>
        <v>Regular</v>
      </c>
      <c r="Q296" s="2" t="str">
        <f>VLOOKUP($B296,Master!$E:$I,4,0)</f>
        <v>G</v>
      </c>
      <c r="R296" s="2" t="e">
        <f>VLOOKUP(Q296,Notes!$A$33:$CF$42,MATCH('AMFI NAV'!O296&amp;P296,Notes!$2:$2,0),0)</f>
        <v>#N/A</v>
      </c>
      <c r="S296" s="2" t="e">
        <f t="shared" si="18"/>
        <v>#N/A</v>
      </c>
      <c r="T296" s="2" t="e">
        <f t="shared" si="20"/>
        <v>#N/A</v>
      </c>
      <c r="U296" s="2">
        <v>142839</v>
      </c>
      <c r="V296" s="2" t="s">
        <v>920</v>
      </c>
      <c r="W296" s="2" t="s">
        <v>1680</v>
      </c>
      <c r="Y296">
        <v>12.285500000000001</v>
      </c>
      <c r="AB296" t="str">
        <f t="shared" ref="AB296:AB300" si="22">TEXT(F296,"0."&amp;REPT(0,AK296))</f>
        <v>12.4947</v>
      </c>
      <c r="AK296">
        <v>4</v>
      </c>
    </row>
    <row r="297" spans="1:37" x14ac:dyDescent="0.25">
      <c r="A297" s="2" t="str">
        <f>VLOOKUP(B297,Master!E:J,6,0)</f>
        <v>YDW7RegularQD</v>
      </c>
      <c r="B297">
        <v>144822</v>
      </c>
      <c r="C297" t="s">
        <v>1944</v>
      </c>
      <c r="D297" s="4">
        <v>44445</v>
      </c>
      <c r="E297" t="str">
        <f t="shared" si="21"/>
        <v>12.4947**</v>
      </c>
      <c r="F297">
        <v>12.4947</v>
      </c>
      <c r="G297"/>
      <c r="H297" t="str">
        <f>+VLOOKUP(B297,Master!E:I,2,0)</f>
        <v>YDW7</v>
      </c>
      <c r="I297" t="str">
        <f>+VLOOKUP(B297,Master!E:I,5,0)</f>
        <v>Regular</v>
      </c>
      <c r="J297" t="str">
        <f>+VLOOKUP(B297,Master!E:I,4,0)</f>
        <v>QD</v>
      </c>
      <c r="K297" t="e">
        <f>+VLOOKUP(J297,Notes!$A$33:$CL$42,MATCH(H297&amp;I297,Notes!$2:$2,0),0)</f>
        <v>#N/A</v>
      </c>
      <c r="L297" s="4" t="e">
        <f t="shared" si="19"/>
        <v>#N/A</v>
      </c>
      <c r="N297" s="2" t="s">
        <v>1231</v>
      </c>
      <c r="O297" s="2" t="str">
        <f>VLOOKUP(B297,Master!$E:$I,2,0)</f>
        <v>YDW7</v>
      </c>
      <c r="P297" s="2" t="str">
        <f>VLOOKUP($B297,Master!$E:$I,5,0)</f>
        <v>Regular</v>
      </c>
      <c r="Q297" s="2" t="str">
        <f>VLOOKUP($B297,Master!$E:$I,4,0)</f>
        <v>QD</v>
      </c>
      <c r="R297" s="2" t="e">
        <f>VLOOKUP(Q297,Notes!$A$33:$CF$42,MATCH('AMFI NAV'!O297&amp;P297,Notes!$2:$2,0),0)</f>
        <v>#N/A</v>
      </c>
      <c r="S297" s="2" t="e">
        <f t="shared" si="18"/>
        <v>#N/A</v>
      </c>
      <c r="T297" s="2" t="e">
        <f t="shared" si="20"/>
        <v>#N/A</v>
      </c>
      <c r="U297" s="2">
        <v>142837</v>
      </c>
      <c r="V297" s="2" t="s">
        <v>921</v>
      </c>
      <c r="W297" s="2" t="s">
        <v>1681</v>
      </c>
      <c r="Y297">
        <v>12.2875</v>
      </c>
      <c r="AB297" t="str">
        <f t="shared" si="22"/>
        <v>12.4947</v>
      </c>
      <c r="AK297">
        <v>4</v>
      </c>
    </row>
    <row r="298" spans="1:37" x14ac:dyDescent="0.25">
      <c r="A298" s="2" t="str">
        <f>VLOOKUP(B298,Master!E:J,6,0)</f>
        <v>YDW7DirectG</v>
      </c>
      <c r="B298">
        <v>144823</v>
      </c>
      <c r="C298" t="s">
        <v>972</v>
      </c>
      <c r="D298" s="4">
        <v>44445</v>
      </c>
      <c r="E298" t="str">
        <f t="shared" si="21"/>
        <v>12.5892**</v>
      </c>
      <c r="F298">
        <v>12.5892</v>
      </c>
      <c r="G298"/>
      <c r="H298" t="str">
        <f>+VLOOKUP(B298,Master!E:I,2,0)</f>
        <v>YDW7</v>
      </c>
      <c r="I298" t="str">
        <f>+VLOOKUP(B298,Master!E:I,5,0)</f>
        <v>Direct</v>
      </c>
      <c r="J298" t="str">
        <f>+VLOOKUP(B298,Master!E:I,4,0)</f>
        <v>G</v>
      </c>
      <c r="K298" t="e">
        <f>+VLOOKUP(J298,Notes!$A$33:$CL$42,MATCH(H298&amp;I298,Notes!$2:$2,0),0)</f>
        <v>#N/A</v>
      </c>
      <c r="L298" s="4" t="e">
        <f t="shared" si="19"/>
        <v>#N/A</v>
      </c>
      <c r="N298" s="2" t="s">
        <v>1232</v>
      </c>
      <c r="O298" s="2" t="str">
        <f>VLOOKUP(B298,Master!$E:$I,2,0)</f>
        <v>YDW7</v>
      </c>
      <c r="P298" s="2" t="str">
        <f>VLOOKUP($B298,Master!$E:$I,5,0)</f>
        <v>Direct</v>
      </c>
      <c r="Q298" s="2" t="str">
        <f>VLOOKUP($B298,Master!$E:$I,4,0)</f>
        <v>G</v>
      </c>
      <c r="R298" s="2" t="e">
        <f>VLOOKUP(Q298,Notes!$A$33:$CF$42,MATCH('AMFI NAV'!O298&amp;P298,Notes!$2:$2,0),0)</f>
        <v>#N/A</v>
      </c>
      <c r="S298" s="2" t="e">
        <f t="shared" si="18"/>
        <v>#N/A</v>
      </c>
      <c r="T298" s="2" t="e">
        <f t="shared" si="20"/>
        <v>#N/A</v>
      </c>
      <c r="U298" s="2">
        <v>142835</v>
      </c>
      <c r="V298" s="2" t="s">
        <v>922</v>
      </c>
      <c r="W298" s="2" t="s">
        <v>1682</v>
      </c>
      <c r="Y298">
        <v>12.2097</v>
      </c>
      <c r="AB298" t="str">
        <f t="shared" si="22"/>
        <v>12.5892</v>
      </c>
      <c r="AK298">
        <v>4</v>
      </c>
    </row>
    <row r="299" spans="1:37" x14ac:dyDescent="0.25">
      <c r="A299" s="2" t="str">
        <f>VLOOKUP(B299,Master!E:J,6,0)</f>
        <v>YDW7DirectD</v>
      </c>
      <c r="B299">
        <v>144824</v>
      </c>
      <c r="C299" t="s">
        <v>1942</v>
      </c>
      <c r="D299" s="4">
        <v>44445</v>
      </c>
      <c r="E299" t="str">
        <f t="shared" si="21"/>
        <v>12.5892**</v>
      </c>
      <c r="F299">
        <v>12.5892</v>
      </c>
      <c r="G299"/>
      <c r="H299" t="str">
        <f>+VLOOKUP(B299,Master!E:I,2,0)</f>
        <v>YDW7</v>
      </c>
      <c r="I299" t="str">
        <f>+VLOOKUP(B299,Master!E:I,5,0)</f>
        <v>Direct</v>
      </c>
      <c r="J299" t="str">
        <f>+VLOOKUP(B299,Master!E:I,4,0)</f>
        <v>D</v>
      </c>
      <c r="K299" t="e">
        <f>+VLOOKUP(J299,Notes!$A$33:$CL$42,MATCH(H299&amp;I299,Notes!$2:$2,0),0)</f>
        <v>#N/A</v>
      </c>
      <c r="L299" s="4" t="e">
        <f t="shared" si="19"/>
        <v>#N/A</v>
      </c>
      <c r="N299" s="2" t="s">
        <v>1233</v>
      </c>
      <c r="O299" s="2" t="str">
        <f>VLOOKUP(B299,Master!$E:$I,2,0)</f>
        <v>YDW7</v>
      </c>
      <c r="P299" s="2" t="str">
        <f>VLOOKUP($B299,Master!$E:$I,5,0)</f>
        <v>Direct</v>
      </c>
      <c r="Q299" s="2" t="str">
        <f>VLOOKUP($B299,Master!$E:$I,4,0)</f>
        <v>D</v>
      </c>
      <c r="R299" s="2" t="e">
        <f>VLOOKUP(Q299,Notes!$A$33:$CF$42,MATCH('AMFI NAV'!O299&amp;P299,Notes!$2:$2,0),0)</f>
        <v>#N/A</v>
      </c>
      <c r="S299" s="2" t="e">
        <f t="shared" si="18"/>
        <v>#N/A</v>
      </c>
      <c r="T299" s="2" t="e">
        <f t="shared" si="20"/>
        <v>#N/A</v>
      </c>
      <c r="U299" s="2">
        <v>142836</v>
      </c>
      <c r="V299" s="2" t="s">
        <v>923</v>
      </c>
      <c r="W299" s="2" t="s">
        <v>1683</v>
      </c>
      <c r="Y299">
        <v>12.21</v>
      </c>
      <c r="AB299" t="str">
        <f t="shared" si="22"/>
        <v>12.5892</v>
      </c>
      <c r="AK299">
        <v>4</v>
      </c>
    </row>
    <row r="300" spans="1:37" x14ac:dyDescent="0.25">
      <c r="A300" s="2" t="str">
        <f>VLOOKUP(B300,Master!E:J,6,0)</f>
        <v>YDW7DirectQD</v>
      </c>
      <c r="B300">
        <v>144825</v>
      </c>
      <c r="C300" t="s">
        <v>1943</v>
      </c>
      <c r="D300" s="4">
        <v>44445</v>
      </c>
      <c r="E300" t="str">
        <f t="shared" si="21"/>
        <v>12.5892**</v>
      </c>
      <c r="F300">
        <v>12.5892</v>
      </c>
      <c r="G300"/>
      <c r="H300" t="str">
        <f>+VLOOKUP(B300,Master!E:I,2,0)</f>
        <v>YDW7</v>
      </c>
      <c r="I300" t="str">
        <f>+VLOOKUP(B300,Master!E:I,5,0)</f>
        <v>Direct</v>
      </c>
      <c r="J300" t="str">
        <f>+VLOOKUP(B300,Master!E:I,4,0)</f>
        <v>QD</v>
      </c>
      <c r="K300" t="e">
        <f>+VLOOKUP(J300,Notes!$A$33:$CL$42,MATCH(H300&amp;I300,Notes!$2:$2,0),0)</f>
        <v>#N/A</v>
      </c>
      <c r="L300" s="4" t="e">
        <f t="shared" si="19"/>
        <v>#N/A</v>
      </c>
      <c r="N300" s="2" t="s">
        <v>1234</v>
      </c>
      <c r="O300" s="2" t="str">
        <f>VLOOKUP(B300,Master!$E:$I,2,0)</f>
        <v>YDW7</v>
      </c>
      <c r="P300" s="2" t="str">
        <f>VLOOKUP($B300,Master!$E:$I,5,0)</f>
        <v>Direct</v>
      </c>
      <c r="Q300" s="2" t="str">
        <f>VLOOKUP($B300,Master!$E:$I,4,0)</f>
        <v>QD</v>
      </c>
      <c r="R300" s="2" t="e">
        <f>VLOOKUP(Q300,Notes!$A$33:$CF$42,MATCH('AMFI NAV'!O300&amp;P300,Notes!$2:$2,0),0)</f>
        <v>#N/A</v>
      </c>
      <c r="S300" s="2" t="e">
        <f t="shared" si="18"/>
        <v>#N/A</v>
      </c>
      <c r="T300" s="2" t="e">
        <f t="shared" si="20"/>
        <v>#N/A</v>
      </c>
      <c r="U300" s="2">
        <v>142834</v>
      </c>
      <c r="V300" s="2" t="s">
        <v>924</v>
      </c>
      <c r="W300" s="2" t="s">
        <v>1684</v>
      </c>
      <c r="Y300">
        <v>12.2097</v>
      </c>
      <c r="AB300" t="str">
        <f t="shared" si="22"/>
        <v>12.5892</v>
      </c>
      <c r="AK300">
        <v>4</v>
      </c>
    </row>
    <row r="301" spans="1:37" hidden="1" x14ac:dyDescent="0.25">
      <c r="A301" s="2" t="str">
        <f>VLOOKUP(B301,Master!E:J,6,0)</f>
        <v>YDX0RegularD</v>
      </c>
      <c r="B301">
        <v>145453</v>
      </c>
      <c r="C301" t="s">
        <v>1839</v>
      </c>
      <c r="D301" s="4">
        <v>44469</v>
      </c>
      <c r="E301">
        <v>21.013999999999999</v>
      </c>
      <c r="F301">
        <v>21.013999999999999</v>
      </c>
      <c r="G301"/>
      <c r="H301" t="str">
        <f>+VLOOKUP(B301,Master!E:I,2,0)</f>
        <v>YDX0</v>
      </c>
      <c r="I301" t="str">
        <f>+VLOOKUP(B301,Master!E:I,5,0)</f>
        <v>Regular</v>
      </c>
      <c r="J301" t="str">
        <f>+VLOOKUP(B301,Master!E:I,4,0)</f>
        <v>D</v>
      </c>
      <c r="K301" t="e">
        <f>+VLOOKUP(J301,Notes!$A$33:$CL$42,MATCH(H301&amp;I301,Notes!$2:$2,0),0)</f>
        <v>#N/A</v>
      </c>
      <c r="L301" s="4" t="e">
        <f t="shared" si="19"/>
        <v>#N/A</v>
      </c>
      <c r="N301" s="2" t="s">
        <v>1235</v>
      </c>
      <c r="O301" s="2" t="str">
        <f>VLOOKUP(B301,Master!$E:$I,2,0)</f>
        <v>YDX0</v>
      </c>
      <c r="P301" s="2" t="str">
        <f>VLOOKUP($B301,Master!$E:$I,5,0)</f>
        <v>Regular</v>
      </c>
      <c r="Q301" s="2" t="str">
        <f>VLOOKUP($B301,Master!$E:$I,4,0)</f>
        <v>D</v>
      </c>
      <c r="R301" s="2" t="e">
        <f>VLOOKUP(Q301,Notes!$A$33:$CF$42,MATCH('AMFI NAV'!O301&amp;P301,Notes!$2:$2,0),0)</f>
        <v>#N/A</v>
      </c>
      <c r="S301" s="2">
        <f t="shared" si="18"/>
        <v>17.579000000000001</v>
      </c>
      <c r="T301" s="2" t="e">
        <f t="shared" si="20"/>
        <v>#N/A</v>
      </c>
      <c r="U301" s="2">
        <v>142937</v>
      </c>
      <c r="V301" s="2" t="s">
        <v>925</v>
      </c>
      <c r="W301" s="2" t="s">
        <v>1685</v>
      </c>
      <c r="Y301">
        <v>12.3118</v>
      </c>
    </row>
    <row r="302" spans="1:37" hidden="1" x14ac:dyDescent="0.25">
      <c r="A302" s="2" t="str">
        <f>VLOOKUP(B302,Master!E:J,6,0)</f>
        <v>YDX0DirectG</v>
      </c>
      <c r="B302">
        <v>145454</v>
      </c>
      <c r="C302" t="s">
        <v>810</v>
      </c>
      <c r="D302" s="4">
        <v>44469</v>
      </c>
      <c r="E302">
        <v>24.439</v>
      </c>
      <c r="F302">
        <v>24.439</v>
      </c>
      <c r="G302"/>
      <c r="H302" t="str">
        <f>+VLOOKUP(B302,Master!E:I,2,0)</f>
        <v>YDX0</v>
      </c>
      <c r="I302" t="str">
        <f>+VLOOKUP(B302,Master!E:I,5,0)</f>
        <v>Direct</v>
      </c>
      <c r="J302" t="str">
        <f>+VLOOKUP(B302,Master!E:I,4,0)</f>
        <v>G</v>
      </c>
      <c r="K302" t="e">
        <f>+VLOOKUP(J302,Notes!$A$33:$CL$42,MATCH(H302&amp;I302,Notes!$2:$2,0),0)</f>
        <v>#N/A</v>
      </c>
      <c r="L302" s="4" t="e">
        <f t="shared" si="19"/>
        <v>#N/A</v>
      </c>
      <c r="N302" s="2" t="s">
        <v>1236</v>
      </c>
      <c r="O302" s="2" t="str">
        <f>VLOOKUP(B302,Master!$E:$I,2,0)</f>
        <v>YDX0</v>
      </c>
      <c r="P302" s="2" t="str">
        <f>VLOOKUP($B302,Master!$E:$I,5,0)</f>
        <v>Direct</v>
      </c>
      <c r="Q302" s="2" t="str">
        <f>VLOOKUP($B302,Master!$E:$I,4,0)</f>
        <v>G</v>
      </c>
      <c r="R302" s="2" t="e">
        <f>VLOOKUP(Q302,Notes!$A$33:$CF$42,MATCH('AMFI NAV'!O302&amp;P302,Notes!$2:$2,0),0)</f>
        <v>#N/A</v>
      </c>
      <c r="S302" s="2">
        <f t="shared" si="18"/>
        <v>18.157</v>
      </c>
      <c r="T302" s="2" t="e">
        <f t="shared" si="20"/>
        <v>#N/A</v>
      </c>
      <c r="U302" s="2">
        <v>142939</v>
      </c>
      <c r="V302" s="2" t="s">
        <v>926</v>
      </c>
      <c r="W302" s="2" t="s">
        <v>1686</v>
      </c>
      <c r="Y302">
        <v>12.311199999999999</v>
      </c>
    </row>
    <row r="303" spans="1:37" hidden="1" x14ac:dyDescent="0.25">
      <c r="A303" s="2" t="str">
        <f>VLOOKUP(B303,Master!E:J,6,0)</f>
        <v>YDX0DirectD</v>
      </c>
      <c r="B303">
        <v>145455</v>
      </c>
      <c r="C303" t="s">
        <v>1838</v>
      </c>
      <c r="D303" s="4">
        <v>44469</v>
      </c>
      <c r="E303">
        <v>22.021999999999998</v>
      </c>
      <c r="F303">
        <v>22.021999999999998</v>
      </c>
      <c r="G303"/>
      <c r="H303" t="str">
        <f>+VLOOKUP(B303,Master!E:I,2,0)</f>
        <v>YDX0</v>
      </c>
      <c r="I303" t="str">
        <f>+VLOOKUP(B303,Master!E:I,5,0)</f>
        <v>Direct</v>
      </c>
      <c r="J303" t="str">
        <f>+VLOOKUP(B303,Master!E:I,4,0)</f>
        <v>D</v>
      </c>
      <c r="K303" t="e">
        <f>+VLOOKUP(J303,Notes!$A$33:$CL$42,MATCH(H303&amp;I303,Notes!$2:$2,0),0)</f>
        <v>#N/A</v>
      </c>
      <c r="L303" s="4" t="e">
        <f t="shared" si="19"/>
        <v>#N/A</v>
      </c>
      <c r="N303" s="2" t="s">
        <v>1237</v>
      </c>
      <c r="O303" s="2" t="str">
        <f>VLOOKUP(B303,Master!$E:$I,2,0)</f>
        <v>YDX0</v>
      </c>
      <c r="P303" s="2" t="str">
        <f>VLOOKUP($B303,Master!$E:$I,5,0)</f>
        <v>Direct</v>
      </c>
      <c r="Q303" s="2" t="str">
        <f>VLOOKUP($B303,Master!$E:$I,4,0)</f>
        <v>D</v>
      </c>
      <c r="R303" s="2" t="e">
        <f>VLOOKUP(Q303,Notes!$A$33:$CF$42,MATCH('AMFI NAV'!O303&amp;P303,Notes!$2:$2,0),0)</f>
        <v>#N/A</v>
      </c>
      <c r="S303" s="2">
        <f t="shared" si="18"/>
        <v>18.157</v>
      </c>
      <c r="T303" s="2" t="e">
        <f t="shared" si="20"/>
        <v>#N/A</v>
      </c>
      <c r="U303" s="2">
        <v>142935</v>
      </c>
      <c r="V303" s="2" t="s">
        <v>927</v>
      </c>
      <c r="W303" s="2" t="s">
        <v>1687</v>
      </c>
      <c r="Y303">
        <v>12.234</v>
      </c>
    </row>
    <row r="304" spans="1:37" hidden="1" x14ac:dyDescent="0.25">
      <c r="A304" s="2" t="str">
        <f>VLOOKUP(B304,Master!E:J,6,0)</f>
        <v>YDX0RegularG</v>
      </c>
      <c r="B304">
        <v>145456</v>
      </c>
      <c r="C304" t="s">
        <v>812</v>
      </c>
      <c r="D304" s="4">
        <v>44469</v>
      </c>
      <c r="E304">
        <v>23.312000000000001</v>
      </c>
      <c r="F304">
        <v>23.312000000000001</v>
      </c>
      <c r="G304"/>
      <c r="H304" t="str">
        <f>+VLOOKUP(B304,Master!E:I,2,0)</f>
        <v>YDX0</v>
      </c>
      <c r="I304" t="str">
        <f>+VLOOKUP(B304,Master!E:I,5,0)</f>
        <v>Regular</v>
      </c>
      <c r="J304" t="str">
        <f>+VLOOKUP(B304,Master!E:I,4,0)</f>
        <v>G</v>
      </c>
      <c r="K304" t="e">
        <f>+VLOOKUP(J304,Notes!$A$33:$CL$42,MATCH(H304&amp;I304,Notes!$2:$2,0),0)</f>
        <v>#N/A</v>
      </c>
      <c r="L304" s="4" t="e">
        <f t="shared" si="19"/>
        <v>#N/A</v>
      </c>
      <c r="N304" s="2" t="s">
        <v>1238</v>
      </c>
      <c r="O304" s="2" t="str">
        <f>VLOOKUP(B304,Master!$E:$I,2,0)</f>
        <v>YDX0</v>
      </c>
      <c r="P304" s="2" t="str">
        <f>VLOOKUP($B304,Master!$E:$I,5,0)</f>
        <v>Regular</v>
      </c>
      <c r="Q304" s="2" t="str">
        <f>VLOOKUP($B304,Master!$E:$I,4,0)</f>
        <v>G</v>
      </c>
      <c r="R304" s="2" t="e">
        <f>VLOOKUP(Q304,Notes!$A$33:$CF$42,MATCH('AMFI NAV'!O304&amp;P304,Notes!$2:$2,0),0)</f>
        <v>#N/A</v>
      </c>
      <c r="S304" s="2">
        <f t="shared" si="18"/>
        <v>17.579000000000001</v>
      </c>
      <c r="T304" s="2" t="e">
        <f t="shared" si="20"/>
        <v>#N/A</v>
      </c>
      <c r="U304" s="2">
        <v>142936</v>
      </c>
      <c r="V304" s="2" t="s">
        <v>928</v>
      </c>
      <c r="W304" s="2" t="s">
        <v>1688</v>
      </c>
      <c r="Y304">
        <v>12.234</v>
      </c>
    </row>
    <row r="305" spans="1:25" hidden="1" x14ac:dyDescent="0.25">
      <c r="A305" s="2" t="str">
        <f>VLOOKUP(B305,Master!E:J,6,0)</f>
        <v>YDX3RegularG</v>
      </c>
      <c r="B305">
        <v>146061</v>
      </c>
      <c r="C305" t="s">
        <v>785</v>
      </c>
      <c r="D305" s="4">
        <v>44469</v>
      </c>
      <c r="E305">
        <v>1117.0056</v>
      </c>
      <c r="F305">
        <v>1117.0056</v>
      </c>
      <c r="G305"/>
      <c r="H305" t="str">
        <f>+VLOOKUP(B305,Master!E:I,2,0)</f>
        <v>YDX3</v>
      </c>
      <c r="I305" t="str">
        <f>+VLOOKUP(B305,Master!E:I,5,0)</f>
        <v>Regular</v>
      </c>
      <c r="J305" t="str">
        <f>+VLOOKUP(B305,Master!E:I,4,0)</f>
        <v>G</v>
      </c>
      <c r="K305" t="e">
        <f>+VLOOKUP(J305,Notes!$A$33:$CL$42,MATCH(H305&amp;I305,Notes!$2:$2,0),0)</f>
        <v>#N/A</v>
      </c>
      <c r="L305" s="4" t="e">
        <f t="shared" si="19"/>
        <v>#N/A</v>
      </c>
      <c r="N305" s="2" t="s">
        <v>1239</v>
      </c>
      <c r="O305" s="2" t="str">
        <f>VLOOKUP(B305,Master!$E:$I,2,0)</f>
        <v>YDX3</v>
      </c>
      <c r="P305" s="2" t="str">
        <f>VLOOKUP($B305,Master!$E:$I,5,0)</f>
        <v>Regular</v>
      </c>
      <c r="Q305" s="2" t="str">
        <f>VLOOKUP($B305,Master!$E:$I,4,0)</f>
        <v>G</v>
      </c>
      <c r="R305" s="2" t="e">
        <f>VLOOKUP(Q305,Notes!$A$33:$CF$42,MATCH('AMFI NAV'!O305&amp;P305,Notes!$2:$2,0),0)</f>
        <v>#N/A</v>
      </c>
      <c r="S305" s="2">
        <f t="shared" si="18"/>
        <v>1084.1124</v>
      </c>
      <c r="T305" s="2" t="e">
        <f t="shared" si="20"/>
        <v>#N/A</v>
      </c>
      <c r="U305" s="2">
        <v>142938</v>
      </c>
      <c r="V305" s="2" t="s">
        <v>929</v>
      </c>
      <c r="W305" s="2" t="s">
        <v>1689</v>
      </c>
      <c r="Y305">
        <v>12.234</v>
      </c>
    </row>
    <row r="306" spans="1:25" hidden="1" x14ac:dyDescent="0.25">
      <c r="A306" s="2" t="str">
        <f>VLOOKUP(B306,Master!E:J,6,0)</f>
        <v>YDX3DirectG</v>
      </c>
      <c r="B306">
        <v>146062</v>
      </c>
      <c r="C306" t="s">
        <v>782</v>
      </c>
      <c r="D306" s="4">
        <v>44469</v>
      </c>
      <c r="E306">
        <v>1119.6075000000001</v>
      </c>
      <c r="F306">
        <v>1119.6075000000001</v>
      </c>
      <c r="G306"/>
      <c r="H306" t="str">
        <f>+VLOOKUP(B306,Master!E:I,2,0)</f>
        <v>YDX3</v>
      </c>
      <c r="I306" t="str">
        <f>+VLOOKUP(B306,Master!E:I,5,0)</f>
        <v>Direct</v>
      </c>
      <c r="J306" t="str">
        <f>+VLOOKUP(B306,Master!E:I,4,0)</f>
        <v>G</v>
      </c>
      <c r="K306" t="e">
        <f>+VLOOKUP(J306,Notes!$A$33:$CL$42,MATCH(H306&amp;I306,Notes!$2:$2,0),0)</f>
        <v>#N/A</v>
      </c>
      <c r="L306" s="4" t="e">
        <f t="shared" si="19"/>
        <v>#N/A</v>
      </c>
      <c r="N306" s="2" t="s">
        <v>1240</v>
      </c>
      <c r="O306" s="2" t="str">
        <f>VLOOKUP(B306,Master!$E:$I,2,0)</f>
        <v>YDX3</v>
      </c>
      <c r="P306" s="2" t="str">
        <f>VLOOKUP($B306,Master!$E:$I,5,0)</f>
        <v>Direct</v>
      </c>
      <c r="Q306" s="2" t="str">
        <f>VLOOKUP($B306,Master!$E:$I,4,0)</f>
        <v>G</v>
      </c>
      <c r="R306" s="2" t="e">
        <f>VLOOKUP(Q306,Notes!$A$33:$CF$42,MATCH('AMFI NAV'!O306&amp;P306,Notes!$2:$2,0),0)</f>
        <v>#N/A</v>
      </c>
      <c r="S306" s="2">
        <f t="shared" si="18"/>
        <v>1085.8036999999999</v>
      </c>
      <c r="T306" s="2" t="e">
        <f t="shared" si="20"/>
        <v>#N/A</v>
      </c>
      <c r="U306" s="2">
        <v>143038</v>
      </c>
      <c r="V306" s="2" t="s">
        <v>930</v>
      </c>
      <c r="W306" s="2" t="s">
        <v>1690</v>
      </c>
      <c r="Y306">
        <v>12.261100000000001</v>
      </c>
    </row>
    <row r="307" spans="1:25" hidden="1" x14ac:dyDescent="0.25">
      <c r="A307" s="2" t="str">
        <f>VLOOKUP(B307,Master!E:J,6,0)</f>
        <v>YDX3RegularWD</v>
      </c>
      <c r="B307">
        <v>146063</v>
      </c>
      <c r="C307" t="s">
        <v>1809</v>
      </c>
      <c r="D307" s="4">
        <v>44469</v>
      </c>
      <c r="E307">
        <v>1000</v>
      </c>
      <c r="F307">
        <v>1000</v>
      </c>
      <c r="G307"/>
      <c r="H307" t="str">
        <f>+VLOOKUP(B307,Master!E:I,2,0)</f>
        <v>YDX3</v>
      </c>
      <c r="I307" t="str">
        <f>+VLOOKUP(B307,Master!E:I,5,0)</f>
        <v>Regular</v>
      </c>
      <c r="J307" t="str">
        <f>+VLOOKUP(B307,Master!E:I,4,0)</f>
        <v>WD</v>
      </c>
      <c r="K307" t="e">
        <f>+VLOOKUP(J307,Notes!$A$33:$CL$42,MATCH(H307&amp;I307,Notes!$2:$2,0),0)</f>
        <v>#N/A</v>
      </c>
      <c r="L307" s="4" t="e">
        <f t="shared" si="19"/>
        <v>#N/A</v>
      </c>
      <c r="N307" s="2" t="s">
        <v>1241</v>
      </c>
      <c r="O307" s="2" t="str">
        <f>VLOOKUP(B307,Master!$E:$I,2,0)</f>
        <v>YDX3</v>
      </c>
      <c r="P307" s="2" t="str">
        <f>VLOOKUP($B307,Master!$E:$I,5,0)</f>
        <v>Regular</v>
      </c>
      <c r="Q307" s="2" t="str">
        <f>VLOOKUP($B307,Master!$E:$I,4,0)</f>
        <v>WD</v>
      </c>
      <c r="R307" s="2" t="e">
        <f>VLOOKUP(Q307,Notes!$A$33:$CF$42,MATCH('AMFI NAV'!O307&amp;P307,Notes!$2:$2,0),0)</f>
        <v>#N/A</v>
      </c>
      <c r="S307" s="2">
        <f t="shared" si="18"/>
        <v>1000.5106</v>
      </c>
      <c r="T307" s="2" t="e">
        <f t="shared" si="20"/>
        <v>#N/A</v>
      </c>
      <c r="U307" s="2">
        <v>143037</v>
      </c>
      <c r="V307" s="2" t="s">
        <v>931</v>
      </c>
      <c r="W307" s="2" t="s">
        <v>1691</v>
      </c>
      <c r="Y307">
        <v>12.261100000000001</v>
      </c>
    </row>
    <row r="308" spans="1:25" hidden="1" x14ac:dyDescent="0.25">
      <c r="A308" s="2" t="str">
        <f>VLOOKUP(B308,Master!E:J,6,0)</f>
        <v>YDX3DirectWD</v>
      </c>
      <c r="B308">
        <v>146064</v>
      </c>
      <c r="C308" t="s">
        <v>1807</v>
      </c>
      <c r="D308" s="4">
        <v>44469</v>
      </c>
      <c r="E308">
        <v>1000</v>
      </c>
      <c r="F308">
        <v>1000</v>
      </c>
      <c r="G308"/>
      <c r="H308" t="str">
        <f>+VLOOKUP(B308,Master!E:I,2,0)</f>
        <v>YDX3</v>
      </c>
      <c r="I308" t="str">
        <f>+VLOOKUP(B308,Master!E:I,5,0)</f>
        <v>Direct</v>
      </c>
      <c r="J308" t="str">
        <f>+VLOOKUP(B308,Master!E:I,4,0)</f>
        <v>WD</v>
      </c>
      <c r="K308" t="e">
        <f>+VLOOKUP(J308,Notes!$A$33:$CL$42,MATCH(H308&amp;I308,Notes!$2:$2,0),0)</f>
        <v>#N/A</v>
      </c>
      <c r="L308" s="4" t="e">
        <f t="shared" si="19"/>
        <v>#N/A</v>
      </c>
      <c r="N308" s="2" t="s">
        <v>1242</v>
      </c>
      <c r="O308" s="2" t="str">
        <f>VLOOKUP(B308,Master!$E:$I,2,0)</f>
        <v>YDX3</v>
      </c>
      <c r="P308" s="2" t="str">
        <f>VLOOKUP($B308,Master!$E:$I,5,0)</f>
        <v>Direct</v>
      </c>
      <c r="Q308" s="2" t="str">
        <f>VLOOKUP($B308,Master!$E:$I,4,0)</f>
        <v>WD</v>
      </c>
      <c r="R308" s="2" t="e">
        <f>VLOOKUP(Q308,Notes!$A$33:$CF$42,MATCH('AMFI NAV'!O308&amp;P308,Notes!$2:$2,0),0)</f>
        <v>#N/A</v>
      </c>
      <c r="S308" s="2">
        <f t="shared" si="18"/>
        <v>1000.5143</v>
      </c>
      <c r="T308" s="2" t="e">
        <f t="shared" si="20"/>
        <v>#N/A</v>
      </c>
      <c r="U308" s="2">
        <v>143033</v>
      </c>
      <c r="V308" s="2" t="s">
        <v>932</v>
      </c>
      <c r="W308" s="2" t="s">
        <v>1692</v>
      </c>
      <c r="Y308">
        <v>12.1869</v>
      </c>
    </row>
    <row r="309" spans="1:25" hidden="1" x14ac:dyDescent="0.25">
      <c r="A309" s="2" t="str">
        <f>VLOOKUP(B309,Master!E:J,6,0)</f>
        <v>YDX3DirectDD</v>
      </c>
      <c r="B309">
        <v>146065</v>
      </c>
      <c r="C309" t="s">
        <v>1806</v>
      </c>
      <c r="D309" s="4">
        <v>44469</v>
      </c>
      <c r="E309">
        <v>1000</v>
      </c>
      <c r="F309">
        <v>1000</v>
      </c>
      <c r="G309"/>
      <c r="H309" t="str">
        <f>+VLOOKUP(B309,Master!E:I,2,0)</f>
        <v>YDX3</v>
      </c>
      <c r="I309" t="str">
        <f>+VLOOKUP(B309,Master!E:I,5,0)</f>
        <v>Direct</v>
      </c>
      <c r="J309" t="str">
        <f>+VLOOKUP(B309,Master!E:I,4,0)</f>
        <v>DD</v>
      </c>
      <c r="K309" t="e">
        <f>+VLOOKUP(J309,Notes!$A$33:$CL$42,MATCH(H309&amp;I309,Notes!$2:$2,0),0)</f>
        <v>#N/A</v>
      </c>
      <c r="L309" s="4" t="e">
        <f t="shared" si="19"/>
        <v>#N/A</v>
      </c>
      <c r="N309" s="2" t="s">
        <v>1243</v>
      </c>
      <c r="O309" s="2" t="str">
        <f>VLOOKUP(B309,Master!$E:$I,2,0)</f>
        <v>YDX3</v>
      </c>
      <c r="P309" s="2" t="str">
        <f>VLOOKUP($B309,Master!$E:$I,5,0)</f>
        <v>Direct</v>
      </c>
      <c r="Q309" s="2" t="str">
        <f>VLOOKUP($B309,Master!$E:$I,4,0)</f>
        <v>DD</v>
      </c>
      <c r="R309" s="2" t="e">
        <f>VLOOKUP(Q309,Notes!$A$33:$CF$42,MATCH('AMFI NAV'!O309&amp;P309,Notes!$2:$2,0),0)</f>
        <v>#N/A</v>
      </c>
      <c r="S309" s="2">
        <f t="shared" si="18"/>
        <v>1000</v>
      </c>
      <c r="T309" s="2" t="e">
        <f t="shared" si="20"/>
        <v>#N/A</v>
      </c>
      <c r="U309" s="2">
        <v>143034</v>
      </c>
      <c r="V309" s="2" t="s">
        <v>933</v>
      </c>
      <c r="W309" s="2" t="s">
        <v>1693</v>
      </c>
      <c r="Y309">
        <v>12.1844</v>
      </c>
    </row>
    <row r="310" spans="1:25" hidden="1" x14ac:dyDescent="0.25">
      <c r="A310" s="2" t="str">
        <f>VLOOKUP(B310,Master!E:J,6,0)</f>
        <v>YDX3RegularDD</v>
      </c>
      <c r="B310">
        <v>146066</v>
      </c>
      <c r="C310" t="s">
        <v>1808</v>
      </c>
      <c r="D310" s="4">
        <v>44469</v>
      </c>
      <c r="E310">
        <v>1000</v>
      </c>
      <c r="F310">
        <v>1000</v>
      </c>
      <c r="G310"/>
      <c r="H310" t="str">
        <f>+VLOOKUP(B310,Master!E:I,2,0)</f>
        <v>YDX3</v>
      </c>
      <c r="I310" t="str">
        <f>+VLOOKUP(B310,Master!E:I,5,0)</f>
        <v>Regular</v>
      </c>
      <c r="J310" t="str">
        <f>+VLOOKUP(B310,Master!E:I,4,0)</f>
        <v>DD</v>
      </c>
      <c r="K310" t="e">
        <f>+VLOOKUP(J310,Notes!$A$33:$CL$42,MATCH(H310&amp;I310,Notes!$2:$2,0),0)</f>
        <v>#N/A</v>
      </c>
      <c r="L310" s="4" t="e">
        <f t="shared" si="19"/>
        <v>#N/A</v>
      </c>
      <c r="N310" s="2" t="s">
        <v>1244</v>
      </c>
      <c r="O310" s="2" t="str">
        <f>VLOOKUP(B310,Master!$E:$I,2,0)</f>
        <v>YDX3</v>
      </c>
      <c r="P310" s="2" t="str">
        <f>VLOOKUP($B310,Master!$E:$I,5,0)</f>
        <v>Regular</v>
      </c>
      <c r="Q310" s="2" t="str">
        <f>VLOOKUP($B310,Master!$E:$I,4,0)</f>
        <v>DD</v>
      </c>
      <c r="R310" s="2" t="e">
        <f>VLOOKUP(Q310,Notes!$A$33:$CF$42,MATCH('AMFI NAV'!O310&amp;P310,Notes!$2:$2,0),0)</f>
        <v>#N/A</v>
      </c>
      <c r="S310" s="2">
        <f t="shared" si="18"/>
        <v>1000</v>
      </c>
      <c r="T310" s="2" t="e">
        <f t="shared" si="20"/>
        <v>#N/A</v>
      </c>
      <c r="U310" s="2">
        <v>143036</v>
      </c>
      <c r="V310" s="2" t="s">
        <v>934</v>
      </c>
      <c r="W310" s="2" t="s">
        <v>1694</v>
      </c>
      <c r="Y310">
        <v>12.1844</v>
      </c>
    </row>
    <row r="311" spans="1:25" hidden="1" x14ac:dyDescent="0.25">
      <c r="A311" s="2" t="str">
        <f>VLOOKUP(B311,Master!E:J,6,0)</f>
        <v>YDX6DirectG</v>
      </c>
      <c r="B311">
        <v>146376</v>
      </c>
      <c r="C311" t="s">
        <v>853</v>
      </c>
      <c r="D311" s="4">
        <v>44469</v>
      </c>
      <c r="E311">
        <v>16.593499999999999</v>
      </c>
      <c r="F311">
        <v>16.593499999999999</v>
      </c>
      <c r="G311"/>
      <c r="H311" t="str">
        <f>+VLOOKUP(B311,Master!E:I,2,0)</f>
        <v>YDX6</v>
      </c>
      <c r="I311" t="str">
        <f>+VLOOKUP(B311,Master!E:I,5,0)</f>
        <v>Direct</v>
      </c>
      <c r="J311" t="str">
        <f>+VLOOKUP(B311,Master!E:I,4,0)</f>
        <v>G</v>
      </c>
      <c r="K311" t="e">
        <f>+VLOOKUP(J311,Notes!$A$33:$CL$42,MATCH(H311&amp;I311,Notes!$2:$2,0),0)</f>
        <v>#N/A</v>
      </c>
      <c r="L311" s="4" t="e">
        <f t="shared" si="19"/>
        <v>#N/A</v>
      </c>
      <c r="N311" s="2" t="s">
        <v>1245</v>
      </c>
      <c r="O311" s="2" t="str">
        <f>VLOOKUP(B311,Master!$E:$I,2,0)</f>
        <v>YDX6</v>
      </c>
      <c r="P311" s="2" t="str">
        <f>VLOOKUP($B311,Master!$E:$I,5,0)</f>
        <v>Direct</v>
      </c>
      <c r="Q311" s="2" t="str">
        <f>VLOOKUP($B311,Master!$E:$I,4,0)</f>
        <v>G</v>
      </c>
      <c r="R311" s="2" t="e">
        <f>VLOOKUP(Q311,Notes!$A$33:$CF$42,MATCH('AMFI NAV'!O311&amp;P311,Notes!$2:$2,0),0)</f>
        <v>#N/A</v>
      </c>
      <c r="S311" s="2">
        <f t="shared" si="18"/>
        <v>10.5128</v>
      </c>
      <c r="T311" s="2" t="e">
        <f t="shared" si="20"/>
        <v>#N/A</v>
      </c>
      <c r="U311" s="2">
        <v>143697</v>
      </c>
      <c r="V311" s="2" t="s">
        <v>935</v>
      </c>
      <c r="W311" s="2" t="s">
        <v>1695</v>
      </c>
      <c r="Y311">
        <v>12.3162</v>
      </c>
    </row>
    <row r="312" spans="1:25" hidden="1" x14ac:dyDescent="0.25">
      <c r="A312" s="2" t="str">
        <f>VLOOKUP(B312,Master!E:J,6,0)</f>
        <v>YDX6DirectD</v>
      </c>
      <c r="B312">
        <v>146377</v>
      </c>
      <c r="C312" t="s">
        <v>1884</v>
      </c>
      <c r="D312" s="4">
        <v>44469</v>
      </c>
      <c r="E312">
        <v>16.593499999999999</v>
      </c>
      <c r="F312">
        <v>16.593499999999999</v>
      </c>
      <c r="G312"/>
      <c r="H312" t="str">
        <f>+VLOOKUP(B312,Master!E:I,2,0)</f>
        <v>YDX6</v>
      </c>
      <c r="I312" t="str">
        <f>+VLOOKUP(B312,Master!E:I,5,0)</f>
        <v>Direct</v>
      </c>
      <c r="J312" t="str">
        <f>+VLOOKUP(B312,Master!E:I,4,0)</f>
        <v>D</v>
      </c>
      <c r="K312" t="e">
        <f>+VLOOKUP(J312,Notes!$A$33:$CL$42,MATCH(H312&amp;I312,Notes!$2:$2,0),0)</f>
        <v>#N/A</v>
      </c>
      <c r="L312" s="4" t="e">
        <f t="shared" si="19"/>
        <v>#N/A</v>
      </c>
      <c r="N312" s="2" t="s">
        <v>1246</v>
      </c>
      <c r="O312" s="2" t="str">
        <f>VLOOKUP(B312,Master!$E:$I,2,0)</f>
        <v>YDX6</v>
      </c>
      <c r="P312" s="2" t="str">
        <f>VLOOKUP($B312,Master!$E:$I,5,0)</f>
        <v>Direct</v>
      </c>
      <c r="Q312" s="2" t="str">
        <f>VLOOKUP($B312,Master!$E:$I,4,0)</f>
        <v>D</v>
      </c>
      <c r="R312" s="2" t="e">
        <f>VLOOKUP(Q312,Notes!$A$33:$CF$42,MATCH('AMFI NAV'!O312&amp;P312,Notes!$2:$2,0),0)</f>
        <v>#N/A</v>
      </c>
      <c r="S312" s="2">
        <f t="shared" si="18"/>
        <v>10.5128</v>
      </c>
      <c r="T312" s="2" t="e">
        <f t="shared" si="20"/>
        <v>#N/A</v>
      </c>
      <c r="U312" s="2">
        <v>143696</v>
      </c>
      <c r="V312" s="2" t="s">
        <v>936</v>
      </c>
      <c r="W312" s="2" t="s">
        <v>1696</v>
      </c>
      <c r="Y312">
        <v>12.3201</v>
      </c>
    </row>
    <row r="313" spans="1:25" hidden="1" x14ac:dyDescent="0.25">
      <c r="A313" s="2" t="str">
        <f>VLOOKUP(B313,Master!E:J,6,0)</f>
        <v>YDX6RegularD</v>
      </c>
      <c r="B313">
        <v>146378</v>
      </c>
      <c r="C313" t="s">
        <v>1885</v>
      </c>
      <c r="D313" s="4">
        <v>44469</v>
      </c>
      <c r="E313">
        <v>16.509899999999998</v>
      </c>
      <c r="F313">
        <v>16.509899999999998</v>
      </c>
      <c r="G313"/>
      <c r="H313" t="str">
        <f>+VLOOKUP(B313,Master!E:I,2,0)</f>
        <v>YDX6</v>
      </c>
      <c r="I313" t="str">
        <f>+VLOOKUP(B313,Master!E:I,5,0)</f>
        <v>Regular</v>
      </c>
      <c r="J313" t="str">
        <f>+VLOOKUP(B313,Master!E:I,4,0)</f>
        <v>D</v>
      </c>
      <c r="K313" t="e">
        <f>+VLOOKUP(J313,Notes!$A$33:$CL$42,MATCH(H313&amp;I313,Notes!$2:$2,0),0)</f>
        <v>#N/A</v>
      </c>
      <c r="L313" s="4" t="e">
        <f t="shared" si="19"/>
        <v>#N/A</v>
      </c>
      <c r="N313" s="2" t="s">
        <v>1247</v>
      </c>
      <c r="O313" s="2" t="str">
        <f>VLOOKUP(B313,Master!$E:$I,2,0)</f>
        <v>YDX6</v>
      </c>
      <c r="P313" s="2" t="str">
        <f>VLOOKUP($B313,Master!$E:$I,5,0)</f>
        <v>Regular</v>
      </c>
      <c r="Q313" s="2" t="str">
        <f>VLOOKUP($B313,Master!$E:$I,4,0)</f>
        <v>D</v>
      </c>
      <c r="R313" s="2" t="e">
        <f>VLOOKUP(Q313,Notes!$A$33:$CF$42,MATCH('AMFI NAV'!O313&amp;P313,Notes!$2:$2,0),0)</f>
        <v>#N/A</v>
      </c>
      <c r="S313" s="2">
        <f t="shared" si="18"/>
        <v>10.479100000000001</v>
      </c>
      <c r="T313" s="2" t="e">
        <f t="shared" si="20"/>
        <v>#N/A</v>
      </c>
      <c r="U313" s="2">
        <v>143698</v>
      </c>
      <c r="V313" s="2" t="s">
        <v>937</v>
      </c>
      <c r="W313" s="2" t="s">
        <v>1697</v>
      </c>
      <c r="Y313">
        <v>12.2493</v>
      </c>
    </row>
    <row r="314" spans="1:25" hidden="1" x14ac:dyDescent="0.25">
      <c r="A314" s="2" t="str">
        <f>VLOOKUP(B314,Master!E:J,6,0)</f>
        <v>YDX6RegularG</v>
      </c>
      <c r="B314">
        <v>146379</v>
      </c>
      <c r="C314" t="s">
        <v>855</v>
      </c>
      <c r="D314" s="4">
        <v>44469</v>
      </c>
      <c r="E314">
        <v>16.509899999999998</v>
      </c>
      <c r="F314">
        <v>16.509899999999998</v>
      </c>
      <c r="G314"/>
      <c r="H314" t="str">
        <f>+VLOOKUP(B314,Master!E:I,2,0)</f>
        <v>YDX6</v>
      </c>
      <c r="I314" t="str">
        <f>+VLOOKUP(B314,Master!E:I,5,0)</f>
        <v>Regular</v>
      </c>
      <c r="J314" t="str">
        <f>+VLOOKUP(B314,Master!E:I,4,0)</f>
        <v>G</v>
      </c>
      <c r="K314" t="e">
        <f>+VLOOKUP(J314,Notes!$A$33:$CL$42,MATCH(H314&amp;I314,Notes!$2:$2,0),0)</f>
        <v>#N/A</v>
      </c>
      <c r="L314" s="4" t="e">
        <f t="shared" si="19"/>
        <v>#N/A</v>
      </c>
      <c r="N314" s="2" t="s">
        <v>1248</v>
      </c>
      <c r="O314" s="2" t="str">
        <f>VLOOKUP(B314,Master!$E:$I,2,0)</f>
        <v>YDX6</v>
      </c>
      <c r="P314" s="2" t="str">
        <f>VLOOKUP($B314,Master!$E:$I,5,0)</f>
        <v>Regular</v>
      </c>
      <c r="Q314" s="2" t="str">
        <f>VLOOKUP($B314,Master!$E:$I,4,0)</f>
        <v>G</v>
      </c>
      <c r="R314" s="2" t="e">
        <f>VLOOKUP(Q314,Notes!$A$33:$CF$42,MATCH('AMFI NAV'!O314&amp;P314,Notes!$2:$2,0),0)</f>
        <v>#N/A</v>
      </c>
      <c r="S314" s="2">
        <f t="shared" si="18"/>
        <v>10.479100000000001</v>
      </c>
      <c r="T314" s="2" t="e">
        <f t="shared" si="20"/>
        <v>#N/A</v>
      </c>
      <c r="U314" s="2">
        <v>143700</v>
      </c>
      <c r="V314" s="2" t="s">
        <v>938</v>
      </c>
      <c r="W314" s="2" t="s">
        <v>1698</v>
      </c>
      <c r="Y314">
        <v>12.2493</v>
      </c>
    </row>
    <row r="315" spans="1:25" hidden="1" x14ac:dyDescent="0.25">
      <c r="A315" s="2" t="str">
        <f>VLOOKUP(B315,Master!E:J,6,0)</f>
        <v>YDX7RegularG</v>
      </c>
      <c r="B315">
        <v>146380</v>
      </c>
      <c r="C315" t="s">
        <v>859</v>
      </c>
      <c r="D315" s="4">
        <v>44469</v>
      </c>
      <c r="E315">
        <v>16.229199999999999</v>
      </c>
      <c r="F315">
        <v>16.229199999999999</v>
      </c>
      <c r="G315"/>
      <c r="H315" t="str">
        <f>+VLOOKUP(B315,Master!E:I,2,0)</f>
        <v>YDX7</v>
      </c>
      <c r="I315" t="str">
        <f>+VLOOKUP(B315,Master!E:I,5,0)</f>
        <v>Regular</v>
      </c>
      <c r="J315" t="str">
        <f>+VLOOKUP(B315,Master!E:I,4,0)</f>
        <v>G</v>
      </c>
      <c r="K315" t="e">
        <f>+VLOOKUP(J315,Notes!$A$33:$CL$42,MATCH(H315&amp;I315,Notes!$2:$2,0),0)</f>
        <v>#N/A</v>
      </c>
      <c r="L315" s="4" t="e">
        <f t="shared" si="19"/>
        <v>#N/A</v>
      </c>
      <c r="N315" s="2" t="s">
        <v>1249</v>
      </c>
      <c r="O315" s="2" t="str">
        <f>VLOOKUP(B315,Master!$E:$I,2,0)</f>
        <v>YDX7</v>
      </c>
      <c r="P315" s="2" t="str">
        <f>VLOOKUP($B315,Master!$E:$I,5,0)</f>
        <v>Regular</v>
      </c>
      <c r="Q315" s="2" t="str">
        <f>VLOOKUP($B315,Master!$E:$I,4,0)</f>
        <v>G</v>
      </c>
      <c r="R315" s="2" t="e">
        <f>VLOOKUP(Q315,Notes!$A$33:$CF$42,MATCH('AMFI NAV'!O315&amp;P315,Notes!$2:$2,0),0)</f>
        <v>#N/A</v>
      </c>
      <c r="S315" s="2">
        <f t="shared" si="18"/>
        <v>10.3759</v>
      </c>
      <c r="T315" s="2" t="e">
        <f t="shared" si="20"/>
        <v>#N/A</v>
      </c>
      <c r="U315" s="2">
        <v>143854</v>
      </c>
      <c r="V315" s="2" t="s">
        <v>939</v>
      </c>
      <c r="W315" s="2" t="s">
        <v>1699</v>
      </c>
      <c r="Y315">
        <v>12.257300000000001</v>
      </c>
    </row>
    <row r="316" spans="1:25" hidden="1" x14ac:dyDescent="0.25">
      <c r="A316" s="2" t="str">
        <f>VLOOKUP(B316,Master!E:J,6,0)</f>
        <v>YDX7DirectG</v>
      </c>
      <c r="B316">
        <v>146381</v>
      </c>
      <c r="C316" t="s">
        <v>857</v>
      </c>
      <c r="D316" s="4">
        <v>44469</v>
      </c>
      <c r="E316">
        <v>16.355799999999999</v>
      </c>
      <c r="F316">
        <v>16.355799999999999</v>
      </c>
      <c r="G316"/>
      <c r="H316" t="str">
        <f>+VLOOKUP(B316,Master!E:I,2,0)</f>
        <v>YDX7</v>
      </c>
      <c r="I316" t="str">
        <f>+VLOOKUP(B316,Master!E:I,5,0)</f>
        <v>Direct</v>
      </c>
      <c r="J316" t="str">
        <f>+VLOOKUP(B316,Master!E:I,4,0)</f>
        <v>G</v>
      </c>
      <c r="K316" t="e">
        <f>+VLOOKUP(J316,Notes!$A$33:$CL$42,MATCH(H316&amp;I316,Notes!$2:$2,0),0)</f>
        <v>#N/A</v>
      </c>
      <c r="L316" s="4" t="e">
        <f t="shared" si="19"/>
        <v>#N/A</v>
      </c>
      <c r="N316" s="2" t="s">
        <v>1250</v>
      </c>
      <c r="O316" s="2" t="str">
        <f>VLOOKUP(B316,Master!$E:$I,2,0)</f>
        <v>YDX7</v>
      </c>
      <c r="P316" s="2" t="str">
        <f>VLOOKUP($B316,Master!$E:$I,5,0)</f>
        <v>Direct</v>
      </c>
      <c r="Q316" s="2" t="str">
        <f>VLOOKUP($B316,Master!$E:$I,4,0)</f>
        <v>G</v>
      </c>
      <c r="R316" s="2" t="e">
        <f>VLOOKUP(Q316,Notes!$A$33:$CF$42,MATCH('AMFI NAV'!O316&amp;P316,Notes!$2:$2,0),0)</f>
        <v>#N/A</v>
      </c>
      <c r="S316" s="2">
        <f t="shared" si="18"/>
        <v>10.4259</v>
      </c>
      <c r="T316" s="2" t="e">
        <f t="shared" si="20"/>
        <v>#N/A</v>
      </c>
      <c r="U316" s="2">
        <v>143852</v>
      </c>
      <c r="V316" s="2" t="s">
        <v>940</v>
      </c>
      <c r="W316" s="2" t="s">
        <v>1700</v>
      </c>
      <c r="Y316">
        <v>12.1876</v>
      </c>
    </row>
    <row r="317" spans="1:25" hidden="1" x14ac:dyDescent="0.25">
      <c r="A317" s="2" t="str">
        <f>VLOOKUP(B317,Master!E:J,6,0)</f>
        <v>YDX7DirectD</v>
      </c>
      <c r="B317">
        <v>146382</v>
      </c>
      <c r="C317" t="s">
        <v>1886</v>
      </c>
      <c r="D317" s="4">
        <v>44469</v>
      </c>
      <c r="E317">
        <v>16.355799999999999</v>
      </c>
      <c r="F317">
        <v>16.355799999999999</v>
      </c>
      <c r="G317"/>
      <c r="H317" t="str">
        <f>+VLOOKUP(B317,Master!E:I,2,0)</f>
        <v>YDX7</v>
      </c>
      <c r="I317" t="str">
        <f>+VLOOKUP(B317,Master!E:I,5,0)</f>
        <v>Direct</v>
      </c>
      <c r="J317" t="str">
        <f>+VLOOKUP(B317,Master!E:I,4,0)</f>
        <v>D</v>
      </c>
      <c r="K317" t="e">
        <f>+VLOOKUP(J317,Notes!$A$33:$CL$42,MATCH(H317&amp;I317,Notes!$2:$2,0),0)</f>
        <v>#N/A</v>
      </c>
      <c r="L317" s="4" t="e">
        <f t="shared" si="19"/>
        <v>#N/A</v>
      </c>
      <c r="N317" s="2" t="s">
        <v>1251</v>
      </c>
      <c r="O317" s="2" t="str">
        <f>VLOOKUP(B317,Master!$E:$I,2,0)</f>
        <v>YDX7</v>
      </c>
      <c r="P317" s="2" t="str">
        <f>VLOOKUP($B317,Master!$E:$I,5,0)</f>
        <v>Direct</v>
      </c>
      <c r="Q317" s="2" t="str">
        <f>VLOOKUP($B317,Master!$E:$I,4,0)</f>
        <v>D</v>
      </c>
      <c r="R317" s="2" t="e">
        <f>VLOOKUP(Q317,Notes!$A$33:$CF$42,MATCH('AMFI NAV'!O317&amp;P317,Notes!$2:$2,0),0)</f>
        <v>#N/A</v>
      </c>
      <c r="S317" s="2">
        <f t="shared" si="18"/>
        <v>10.4259</v>
      </c>
      <c r="T317" s="2" t="e">
        <f t="shared" si="20"/>
        <v>#N/A</v>
      </c>
      <c r="U317" s="2">
        <v>143853</v>
      </c>
      <c r="V317" s="2" t="s">
        <v>941</v>
      </c>
      <c r="W317" s="2" t="s">
        <v>1701</v>
      </c>
      <c r="Y317">
        <v>12.1875</v>
      </c>
    </row>
    <row r="318" spans="1:25" hidden="1" x14ac:dyDescent="0.25">
      <c r="A318" s="2" t="str">
        <f>VLOOKUP(B318,Master!E:J,6,0)</f>
        <v>YDX7RegularD</v>
      </c>
      <c r="B318">
        <v>146383</v>
      </c>
      <c r="C318" t="s">
        <v>1887</v>
      </c>
      <c r="D318" s="4">
        <v>44469</v>
      </c>
      <c r="E318">
        <v>16.229199999999999</v>
      </c>
      <c r="F318">
        <v>16.229199999999999</v>
      </c>
      <c r="G318"/>
      <c r="H318" t="str">
        <f>+VLOOKUP(B318,Master!E:I,2,0)</f>
        <v>YDX7</v>
      </c>
      <c r="I318" t="str">
        <f>+VLOOKUP(B318,Master!E:I,5,0)</f>
        <v>Regular</v>
      </c>
      <c r="J318" t="str">
        <f>+VLOOKUP(B318,Master!E:I,4,0)</f>
        <v>D</v>
      </c>
      <c r="K318" t="e">
        <f>+VLOOKUP(J318,Notes!$A$33:$CL$42,MATCH(H318&amp;I318,Notes!$2:$2,0),0)</f>
        <v>#N/A</v>
      </c>
      <c r="L318" s="4" t="e">
        <f t="shared" si="19"/>
        <v>#N/A</v>
      </c>
      <c r="N318" s="2" t="s">
        <v>1252</v>
      </c>
      <c r="O318" s="2" t="str">
        <f>VLOOKUP(B318,Master!$E:$I,2,0)</f>
        <v>YDX7</v>
      </c>
      <c r="P318" s="2" t="str">
        <f>VLOOKUP($B318,Master!$E:$I,5,0)</f>
        <v>Regular</v>
      </c>
      <c r="Q318" s="2" t="str">
        <f>VLOOKUP($B318,Master!$E:$I,4,0)</f>
        <v>D</v>
      </c>
      <c r="R318" s="2" t="e">
        <f>VLOOKUP(Q318,Notes!$A$33:$CF$42,MATCH('AMFI NAV'!O318&amp;P318,Notes!$2:$2,0),0)</f>
        <v>#N/A</v>
      </c>
      <c r="S318" s="2">
        <f t="shared" si="18"/>
        <v>10.3759</v>
      </c>
      <c r="T318" s="2" t="e">
        <f t="shared" si="20"/>
        <v>#N/A</v>
      </c>
      <c r="U318" s="2">
        <v>143851</v>
      </c>
      <c r="V318" s="2" t="s">
        <v>942</v>
      </c>
      <c r="W318" s="2" t="s">
        <v>1702</v>
      </c>
      <c r="Y318">
        <v>12.1875</v>
      </c>
    </row>
    <row r="319" spans="1:25" hidden="1" x14ac:dyDescent="0.25">
      <c r="A319" s="2" t="str">
        <f>VLOOKUP(B319,Master!E:J,6,0)</f>
        <v>YDX5RegularG</v>
      </c>
      <c r="B319">
        <v>146459</v>
      </c>
      <c r="C319" t="s">
        <v>975</v>
      </c>
      <c r="D319" s="4">
        <v>44469</v>
      </c>
      <c r="E319">
        <v>12.310499999999999</v>
      </c>
      <c r="F319">
        <v>12.310499999999999</v>
      </c>
      <c r="G319"/>
      <c r="H319" t="str">
        <f>+VLOOKUP(B319,Master!E:I,2,0)</f>
        <v>YDX5</v>
      </c>
      <c r="I319" t="str">
        <f>+VLOOKUP(B319,Master!E:I,5,0)</f>
        <v>Regular</v>
      </c>
      <c r="J319" t="str">
        <f>+VLOOKUP(B319,Master!E:I,4,0)</f>
        <v>G</v>
      </c>
      <c r="K319" t="e">
        <f>+VLOOKUP(J319,Notes!$A$33:$CL$42,MATCH(H319&amp;I319,Notes!$2:$2,0),0)</f>
        <v>#N/A</v>
      </c>
      <c r="L319" s="4" t="e">
        <f t="shared" si="19"/>
        <v>#N/A</v>
      </c>
      <c r="N319" s="2" t="s">
        <v>1253</v>
      </c>
      <c r="O319" s="2" t="str">
        <f>VLOOKUP(B319,Master!$E:$I,2,0)</f>
        <v>YDX5</v>
      </c>
      <c r="P319" s="2" t="str">
        <f>VLOOKUP($B319,Master!$E:$I,5,0)</f>
        <v>Regular</v>
      </c>
      <c r="Q319" s="2" t="str">
        <f>VLOOKUP($B319,Master!$E:$I,4,0)</f>
        <v>G</v>
      </c>
      <c r="R319" s="2" t="e">
        <f>VLOOKUP(Q319,Notes!$A$33:$CF$42,MATCH('AMFI NAV'!O319&amp;P319,Notes!$2:$2,0),0)</f>
        <v>#N/A</v>
      </c>
      <c r="S319" s="2" t="e">
        <f t="shared" si="18"/>
        <v>#N/A</v>
      </c>
      <c r="T319" s="2" t="e">
        <f t="shared" si="20"/>
        <v>#N/A</v>
      </c>
      <c r="U319" s="2">
        <v>143940</v>
      </c>
      <c r="V319" s="2" t="s">
        <v>943</v>
      </c>
      <c r="W319" s="2" t="s">
        <v>1703</v>
      </c>
      <c r="Y319">
        <v>12.240500000000001</v>
      </c>
    </row>
    <row r="320" spans="1:25" hidden="1" x14ac:dyDescent="0.25">
      <c r="A320" s="2" t="str">
        <f>VLOOKUP(B320,Master!E:J,6,0)</f>
        <v>YDX5RegularD</v>
      </c>
      <c r="B320">
        <v>146460</v>
      </c>
      <c r="C320" t="s">
        <v>1947</v>
      </c>
      <c r="D320" s="4">
        <v>44469</v>
      </c>
      <c r="E320">
        <v>12.310499999999999</v>
      </c>
      <c r="F320">
        <v>12.310499999999999</v>
      </c>
      <c r="G320"/>
      <c r="H320" t="str">
        <f>+VLOOKUP(B320,Master!E:I,2,0)</f>
        <v>YDX5</v>
      </c>
      <c r="I320" t="str">
        <f>+VLOOKUP(B320,Master!E:I,5,0)</f>
        <v>Regular</v>
      </c>
      <c r="J320" t="str">
        <f>+VLOOKUP(B320,Master!E:I,4,0)</f>
        <v>D</v>
      </c>
      <c r="K320" t="e">
        <f>+VLOOKUP(J320,Notes!$A$33:$CL$42,MATCH(H320&amp;I320,Notes!$2:$2,0),0)</f>
        <v>#N/A</v>
      </c>
      <c r="L320" s="4" t="e">
        <f t="shared" si="19"/>
        <v>#N/A</v>
      </c>
      <c r="N320" s="2" t="s">
        <v>1254</v>
      </c>
      <c r="O320" s="2" t="str">
        <f>VLOOKUP(B320,Master!$E:$I,2,0)</f>
        <v>YDX5</v>
      </c>
      <c r="P320" s="2" t="str">
        <f>VLOOKUP($B320,Master!$E:$I,5,0)</f>
        <v>Regular</v>
      </c>
      <c r="Q320" s="2" t="str">
        <f>VLOOKUP($B320,Master!$E:$I,4,0)</f>
        <v>D</v>
      </c>
      <c r="R320" s="2" t="e">
        <f>VLOOKUP(Q320,Notes!$A$33:$CF$42,MATCH('AMFI NAV'!O320&amp;P320,Notes!$2:$2,0),0)</f>
        <v>#N/A</v>
      </c>
      <c r="S320" s="2" t="e">
        <f t="shared" si="18"/>
        <v>#N/A</v>
      </c>
      <c r="T320" s="2" t="e">
        <f t="shared" si="20"/>
        <v>#N/A</v>
      </c>
      <c r="U320" s="2">
        <v>143939</v>
      </c>
      <c r="V320" s="2" t="s">
        <v>944</v>
      </c>
      <c r="W320" s="2" t="s">
        <v>1704</v>
      </c>
      <c r="Y320">
        <v>12.1714</v>
      </c>
    </row>
    <row r="321" spans="1:25" hidden="1" x14ac:dyDescent="0.25">
      <c r="A321" s="2" t="str">
        <f>VLOOKUP(B321,Master!E:J,6,0)</f>
        <v>YDX5RegularQD</v>
      </c>
      <c r="B321">
        <v>146461</v>
      </c>
      <c r="C321" t="s">
        <v>1948</v>
      </c>
      <c r="D321" s="4">
        <v>44469</v>
      </c>
      <c r="E321">
        <v>12.3103</v>
      </c>
      <c r="F321">
        <v>12.3103</v>
      </c>
      <c r="G321"/>
      <c r="H321" t="str">
        <f>+VLOOKUP(B321,Master!E:I,2,0)</f>
        <v>YDX5</v>
      </c>
      <c r="I321" t="str">
        <f>+VLOOKUP(B321,Master!E:I,5,0)</f>
        <v>Regular</v>
      </c>
      <c r="J321" t="str">
        <f>+VLOOKUP(B321,Master!E:I,4,0)</f>
        <v>QD</v>
      </c>
      <c r="K321" t="e">
        <f>+VLOOKUP(J321,Notes!$A$33:$CL$42,MATCH(H321&amp;I321,Notes!$2:$2,0),0)</f>
        <v>#N/A</v>
      </c>
      <c r="L321" s="4" t="e">
        <f t="shared" si="19"/>
        <v>#N/A</v>
      </c>
      <c r="N321" s="2" t="s">
        <v>1255</v>
      </c>
      <c r="O321" s="2" t="str">
        <f>VLOOKUP(B321,Master!$E:$I,2,0)</f>
        <v>YDX5</v>
      </c>
      <c r="P321" s="2" t="str">
        <f>VLOOKUP($B321,Master!$E:$I,5,0)</f>
        <v>Regular</v>
      </c>
      <c r="Q321" s="2" t="str">
        <f>VLOOKUP($B321,Master!$E:$I,4,0)</f>
        <v>QD</v>
      </c>
      <c r="R321" s="2" t="e">
        <f>VLOOKUP(Q321,Notes!$A$33:$CF$42,MATCH('AMFI NAV'!O321&amp;P321,Notes!$2:$2,0),0)</f>
        <v>#N/A</v>
      </c>
      <c r="S321" s="2" t="e">
        <f t="shared" si="18"/>
        <v>#N/A</v>
      </c>
      <c r="T321" s="2" t="e">
        <f t="shared" si="20"/>
        <v>#N/A</v>
      </c>
      <c r="U321" s="2">
        <v>143944</v>
      </c>
      <c r="V321" s="2" t="s">
        <v>945</v>
      </c>
      <c r="W321" s="2" t="s">
        <v>1705</v>
      </c>
      <c r="Y321">
        <v>12.174099999999999</v>
      </c>
    </row>
    <row r="322" spans="1:25" hidden="1" x14ac:dyDescent="0.25">
      <c r="A322" s="2" t="str">
        <f>VLOOKUP(B322,Master!E:J,6,0)</f>
        <v>YDX5DirectG</v>
      </c>
      <c r="B322">
        <v>146462</v>
      </c>
      <c r="C322" t="s">
        <v>974</v>
      </c>
      <c r="D322" s="4">
        <v>44469</v>
      </c>
      <c r="E322">
        <v>12.3912</v>
      </c>
      <c r="F322">
        <v>12.3912</v>
      </c>
      <c r="G322"/>
      <c r="H322" t="str">
        <f>+VLOOKUP(B322,Master!E:I,2,0)</f>
        <v>YDX5</v>
      </c>
      <c r="I322" t="str">
        <f>+VLOOKUP(B322,Master!E:I,5,0)</f>
        <v>Direct</v>
      </c>
      <c r="J322" t="str">
        <f>+VLOOKUP(B322,Master!E:I,4,0)</f>
        <v>G</v>
      </c>
      <c r="K322" t="e">
        <f>+VLOOKUP(J322,Notes!$A$33:$CL$42,MATCH(H322&amp;I322,Notes!$2:$2,0),0)</f>
        <v>#N/A</v>
      </c>
      <c r="L322" s="4" t="e">
        <f t="shared" si="19"/>
        <v>#N/A</v>
      </c>
      <c r="N322" s="2" t="s">
        <v>1256</v>
      </c>
      <c r="O322" s="2" t="str">
        <f>VLOOKUP(B322,Master!$E:$I,2,0)</f>
        <v>YDX5</v>
      </c>
      <c r="P322" s="2" t="str">
        <f>VLOOKUP($B322,Master!$E:$I,5,0)</f>
        <v>Direct</v>
      </c>
      <c r="Q322" s="2" t="str">
        <f>VLOOKUP($B322,Master!$E:$I,4,0)</f>
        <v>G</v>
      </c>
      <c r="R322" s="2" t="e">
        <f>VLOOKUP(Q322,Notes!$A$33:$CF$42,MATCH('AMFI NAV'!O322&amp;P322,Notes!$2:$2,0),0)</f>
        <v>#N/A</v>
      </c>
      <c r="S322" s="2" t="e">
        <f t="shared" ref="S322:S345" si="23">VLOOKUP(B322,$U$2:$Y$346,5,0)</f>
        <v>#N/A</v>
      </c>
      <c r="T322" s="2" t="e">
        <f t="shared" si="20"/>
        <v>#N/A</v>
      </c>
      <c r="U322" s="2">
        <v>143943</v>
      </c>
      <c r="V322" s="2" t="s">
        <v>946</v>
      </c>
      <c r="W322" s="2" t="s">
        <v>1706</v>
      </c>
      <c r="Y322">
        <v>12.1715</v>
      </c>
    </row>
    <row r="323" spans="1:25" hidden="1" x14ac:dyDescent="0.25">
      <c r="A323" s="2" t="str">
        <f>VLOOKUP(B323,Master!E:J,6,0)</f>
        <v>YDX5DirectD</v>
      </c>
      <c r="B323">
        <v>146463</v>
      </c>
      <c r="C323" t="s">
        <v>1945</v>
      </c>
      <c r="D323" s="4">
        <v>44469</v>
      </c>
      <c r="E323">
        <v>12.3895</v>
      </c>
      <c r="F323">
        <v>12.3895</v>
      </c>
      <c r="G323"/>
      <c r="H323" t="str">
        <f>+VLOOKUP(B323,Master!E:I,2,0)</f>
        <v>YDX5</v>
      </c>
      <c r="I323" t="str">
        <f>+VLOOKUP(B323,Master!E:I,5,0)</f>
        <v>Direct</v>
      </c>
      <c r="J323" t="str">
        <f>+VLOOKUP(B323,Master!E:I,4,0)</f>
        <v>D</v>
      </c>
      <c r="K323" t="e">
        <f>+VLOOKUP(J323,Notes!$A$33:$CL$42,MATCH(H323&amp;I323,Notes!$2:$2,0),0)</f>
        <v>#N/A</v>
      </c>
      <c r="L323" s="4" t="e">
        <f t="shared" ref="L323:L345" si="24">+K323=E323</f>
        <v>#N/A</v>
      </c>
      <c r="N323" s="2" t="s">
        <v>1257</v>
      </c>
      <c r="O323" s="2" t="str">
        <f>VLOOKUP(B323,Master!$E:$I,2,0)</f>
        <v>YDX5</v>
      </c>
      <c r="P323" s="2" t="str">
        <f>VLOOKUP($B323,Master!$E:$I,5,0)</f>
        <v>Direct</v>
      </c>
      <c r="Q323" s="2" t="str">
        <f>VLOOKUP($B323,Master!$E:$I,4,0)</f>
        <v>D</v>
      </c>
      <c r="R323" s="2" t="e">
        <f>VLOOKUP(Q323,Notes!$A$33:$CF$42,MATCH('AMFI NAV'!O323&amp;P323,Notes!$2:$2,0),0)</f>
        <v>#N/A</v>
      </c>
      <c r="S323" s="2" t="e">
        <f t="shared" si="23"/>
        <v>#N/A</v>
      </c>
      <c r="T323" s="2" t="e">
        <f t="shared" ref="T323:T345" si="25">R323=S323</f>
        <v>#N/A</v>
      </c>
      <c r="U323" s="2">
        <v>144120</v>
      </c>
      <c r="V323" s="2" t="s">
        <v>947</v>
      </c>
      <c r="W323" s="2" t="s">
        <v>1707</v>
      </c>
      <c r="Y323">
        <v>12.2514</v>
      </c>
    </row>
    <row r="324" spans="1:25" hidden="1" x14ac:dyDescent="0.25">
      <c r="A324" s="2" t="str">
        <f>VLOOKUP(B324,Master!E:J,6,0)</f>
        <v>YDX5DirectQD</v>
      </c>
      <c r="B324">
        <v>146464</v>
      </c>
      <c r="C324" t="s">
        <v>1946</v>
      </c>
      <c r="D324" s="4">
        <v>44469</v>
      </c>
      <c r="E324">
        <v>12.39</v>
      </c>
      <c r="F324">
        <v>12.39</v>
      </c>
      <c r="G324"/>
      <c r="H324" t="str">
        <f>+VLOOKUP(B324,Master!E:I,2,0)</f>
        <v>YDX5</v>
      </c>
      <c r="I324" t="str">
        <f>+VLOOKUP(B324,Master!E:I,5,0)</f>
        <v>Direct</v>
      </c>
      <c r="J324" t="str">
        <f>+VLOOKUP(B324,Master!E:I,4,0)</f>
        <v>QD</v>
      </c>
      <c r="K324" t="e">
        <f>+VLOOKUP(J324,Notes!$A$33:$CL$42,MATCH(H324&amp;I324,Notes!$2:$2,0),0)</f>
        <v>#N/A</v>
      </c>
      <c r="L324" s="4" t="e">
        <f t="shared" si="24"/>
        <v>#N/A</v>
      </c>
      <c r="N324" s="2" t="s">
        <v>1258</v>
      </c>
      <c r="O324" s="2" t="str">
        <f>VLOOKUP(B324,Master!$E:$I,2,0)</f>
        <v>YDX5</v>
      </c>
      <c r="P324" s="2" t="str">
        <f>VLOOKUP($B324,Master!$E:$I,5,0)</f>
        <v>Direct</v>
      </c>
      <c r="Q324" s="2" t="str">
        <f>VLOOKUP($B324,Master!$E:$I,4,0)</f>
        <v>QD</v>
      </c>
      <c r="R324" s="2" t="e">
        <f>VLOOKUP(Q324,Notes!$A$33:$CF$42,MATCH('AMFI NAV'!O324&amp;P324,Notes!$2:$2,0),0)</f>
        <v>#N/A</v>
      </c>
      <c r="S324" s="2" t="e">
        <f t="shared" si="23"/>
        <v>#N/A</v>
      </c>
      <c r="T324" s="2" t="e">
        <f t="shared" si="25"/>
        <v>#N/A</v>
      </c>
      <c r="U324" s="2">
        <v>144119</v>
      </c>
      <c r="V324" s="2" t="s">
        <v>948</v>
      </c>
      <c r="W324" s="2" t="s">
        <v>1708</v>
      </c>
      <c r="Y324">
        <v>12.2517</v>
      </c>
    </row>
    <row r="325" spans="1:25" hidden="1" x14ac:dyDescent="0.25">
      <c r="A325" s="2" t="str">
        <f>VLOOKUP(B325,Master!E:J,6,0)</f>
        <v>YDX8RegularD</v>
      </c>
      <c r="B325">
        <v>146739</v>
      </c>
      <c r="C325" t="s">
        <v>1950</v>
      </c>
      <c r="D325" s="4">
        <v>44469</v>
      </c>
      <c r="E325">
        <v>12.160600000000001</v>
      </c>
      <c r="F325">
        <v>12.160600000000001</v>
      </c>
      <c r="G325"/>
      <c r="H325" t="str">
        <f>+VLOOKUP(B325,Master!E:I,2,0)</f>
        <v>YDX8</v>
      </c>
      <c r="I325" t="str">
        <f>+VLOOKUP(B325,Master!E:I,5,0)</f>
        <v>Regular</v>
      </c>
      <c r="J325" t="str">
        <f>+VLOOKUP(B325,Master!E:I,4,0)</f>
        <v>D</v>
      </c>
      <c r="K325" t="e">
        <f>+VLOOKUP(J325,Notes!$A$33:$CL$42,MATCH(H325&amp;I325,Notes!$2:$2,0),0)</f>
        <v>#N/A</v>
      </c>
      <c r="L325" s="4" t="e">
        <f t="shared" si="24"/>
        <v>#N/A</v>
      </c>
      <c r="N325" s="2" t="s">
        <v>1259</v>
      </c>
      <c r="O325" s="2" t="str">
        <f>VLOOKUP(B325,Master!$E:$I,2,0)</f>
        <v>YDX8</v>
      </c>
      <c r="P325" s="2" t="str">
        <f>VLOOKUP($B325,Master!$E:$I,5,0)</f>
        <v>Regular</v>
      </c>
      <c r="Q325" s="2" t="str">
        <f>VLOOKUP($B325,Master!$E:$I,4,0)</f>
        <v>D</v>
      </c>
      <c r="R325" s="2" t="e">
        <f>VLOOKUP(Q325,Notes!$A$33:$CF$42,MATCH('AMFI NAV'!O325&amp;P325,Notes!$2:$2,0),0)</f>
        <v>#N/A</v>
      </c>
      <c r="S325" s="2" t="e">
        <f t="shared" si="23"/>
        <v>#N/A</v>
      </c>
      <c r="T325" s="2" t="e">
        <f t="shared" si="25"/>
        <v>#N/A</v>
      </c>
      <c r="U325" s="2">
        <v>144122</v>
      </c>
      <c r="V325" s="2" t="s">
        <v>949</v>
      </c>
      <c r="W325" s="2" t="s">
        <v>1709</v>
      </c>
      <c r="Y325">
        <v>12.1836</v>
      </c>
    </row>
    <row r="326" spans="1:25" hidden="1" x14ac:dyDescent="0.25">
      <c r="A326" s="2" t="str">
        <f>VLOOKUP(B326,Master!E:J,6,0)</f>
        <v>YDX8RegularQD</v>
      </c>
      <c r="B326">
        <v>146740</v>
      </c>
      <c r="C326" t="s">
        <v>1951</v>
      </c>
      <c r="D326" s="4">
        <v>44469</v>
      </c>
      <c r="E326">
        <v>12.1594</v>
      </c>
      <c r="F326">
        <v>12.1594</v>
      </c>
      <c r="G326"/>
      <c r="H326" t="str">
        <f>+VLOOKUP(B326,Master!E:I,2,0)</f>
        <v>YDX8</v>
      </c>
      <c r="I326" t="str">
        <f>+VLOOKUP(B326,Master!E:I,5,0)</f>
        <v>Regular</v>
      </c>
      <c r="J326" t="str">
        <f>+VLOOKUP(B326,Master!E:I,4,0)</f>
        <v>QD</v>
      </c>
      <c r="K326" t="e">
        <f>+VLOOKUP(J326,Notes!$A$33:$CL$42,MATCH(H326&amp;I326,Notes!$2:$2,0),0)</f>
        <v>#N/A</v>
      </c>
      <c r="L326" s="4" t="e">
        <f t="shared" si="24"/>
        <v>#N/A</v>
      </c>
      <c r="N326" s="2" t="s">
        <v>1260</v>
      </c>
      <c r="O326" s="2" t="str">
        <f>VLOOKUP(B326,Master!$E:$I,2,0)</f>
        <v>YDX8</v>
      </c>
      <c r="P326" s="2" t="str">
        <f>VLOOKUP($B326,Master!$E:$I,5,0)</f>
        <v>Regular</v>
      </c>
      <c r="Q326" s="2" t="str">
        <f>VLOOKUP($B326,Master!$E:$I,4,0)</f>
        <v>QD</v>
      </c>
      <c r="R326" s="2" t="e">
        <f>VLOOKUP(Q326,Notes!$A$33:$CF$42,MATCH('AMFI NAV'!O326&amp;P326,Notes!$2:$2,0),0)</f>
        <v>#N/A</v>
      </c>
      <c r="S326" s="2" t="e">
        <f t="shared" si="23"/>
        <v>#N/A</v>
      </c>
      <c r="T326" s="2" t="e">
        <f t="shared" si="25"/>
        <v>#N/A</v>
      </c>
      <c r="U326" s="2">
        <v>144123</v>
      </c>
      <c r="V326" s="2" t="s">
        <v>950</v>
      </c>
      <c r="W326" s="2" t="s">
        <v>1710</v>
      </c>
      <c r="Y326">
        <v>12.1836</v>
      </c>
    </row>
    <row r="327" spans="1:25" hidden="1" x14ac:dyDescent="0.25">
      <c r="A327" s="2" t="str">
        <f>VLOOKUP(B327,Master!E:J,6,0)</f>
        <v>YDX8DirectG</v>
      </c>
      <c r="B327">
        <v>146741</v>
      </c>
      <c r="C327" t="s">
        <v>976</v>
      </c>
      <c r="D327" s="4">
        <v>44469</v>
      </c>
      <c r="E327">
        <v>12.236599999999999</v>
      </c>
      <c r="F327">
        <v>12.236599999999999</v>
      </c>
      <c r="G327"/>
      <c r="H327" t="str">
        <f>+VLOOKUP(B327,Master!E:I,2,0)</f>
        <v>YDX8</v>
      </c>
      <c r="I327" t="str">
        <f>+VLOOKUP(B327,Master!E:I,5,0)</f>
        <v>Direct</v>
      </c>
      <c r="J327" t="str">
        <f>+VLOOKUP(B327,Master!E:I,4,0)</f>
        <v>G</v>
      </c>
      <c r="K327" t="e">
        <f>+VLOOKUP(J327,Notes!$A$33:$CL$42,MATCH(H327&amp;I327,Notes!$2:$2,0),0)</f>
        <v>#N/A</v>
      </c>
      <c r="L327" s="4" t="e">
        <f t="shared" si="24"/>
        <v>#N/A</v>
      </c>
      <c r="N327" s="2" t="s">
        <v>1261</v>
      </c>
      <c r="O327" s="2" t="str">
        <f>VLOOKUP(B327,Master!$E:$I,2,0)</f>
        <v>YDX8</v>
      </c>
      <c r="P327" s="2" t="str">
        <f>VLOOKUP($B327,Master!$E:$I,5,0)</f>
        <v>Direct</v>
      </c>
      <c r="Q327" s="2" t="str">
        <f>VLOOKUP($B327,Master!$E:$I,4,0)</f>
        <v>G</v>
      </c>
      <c r="R327" s="2" t="e">
        <f>VLOOKUP(Q327,Notes!$A$33:$CF$42,MATCH('AMFI NAV'!O327&amp;P327,Notes!$2:$2,0),0)</f>
        <v>#N/A</v>
      </c>
      <c r="S327" s="2" t="e">
        <f t="shared" si="23"/>
        <v>#N/A</v>
      </c>
      <c r="T327" s="2" t="e">
        <f t="shared" si="25"/>
        <v>#N/A</v>
      </c>
      <c r="U327" s="2">
        <v>144124</v>
      </c>
      <c r="V327" s="2" t="s">
        <v>951</v>
      </c>
      <c r="W327" s="2" t="s">
        <v>1711</v>
      </c>
      <c r="Y327">
        <v>12.1836</v>
      </c>
    </row>
    <row r="328" spans="1:25" hidden="1" x14ac:dyDescent="0.25">
      <c r="A328" s="2" t="str">
        <f>VLOOKUP(B328,Master!E:J,6,0)</f>
        <v>YDX8DirectD</v>
      </c>
      <c r="B328">
        <v>146742</v>
      </c>
      <c r="C328" t="s">
        <v>1949</v>
      </c>
      <c r="D328" s="4">
        <v>44469</v>
      </c>
      <c r="E328">
        <v>12.235300000000001</v>
      </c>
      <c r="F328">
        <v>12.235300000000001</v>
      </c>
      <c r="G328"/>
      <c r="H328" t="str">
        <f>+VLOOKUP(B328,Master!E:I,2,0)</f>
        <v>YDX8</v>
      </c>
      <c r="I328" t="str">
        <f>+VLOOKUP(B328,Master!E:I,5,0)</f>
        <v>Direct</v>
      </c>
      <c r="J328" t="str">
        <f>+VLOOKUP(B328,Master!E:I,4,0)</f>
        <v>D</v>
      </c>
      <c r="K328" t="e">
        <f>+VLOOKUP(J328,Notes!$A$33:$CL$42,MATCH(H328&amp;I328,Notes!$2:$2,0),0)</f>
        <v>#N/A</v>
      </c>
      <c r="L328" s="4" t="e">
        <f t="shared" si="24"/>
        <v>#N/A</v>
      </c>
      <c r="N328" s="2" t="s">
        <v>1262</v>
      </c>
      <c r="O328" s="2" t="str">
        <f>VLOOKUP(B328,Master!$E:$I,2,0)</f>
        <v>YDX8</v>
      </c>
      <c r="P328" s="2" t="str">
        <f>VLOOKUP($B328,Master!$E:$I,5,0)</f>
        <v>Direct</v>
      </c>
      <c r="Q328" s="2" t="str">
        <f>VLOOKUP($B328,Master!$E:$I,4,0)</f>
        <v>D</v>
      </c>
      <c r="R328" s="2" t="e">
        <f>VLOOKUP(Q328,Notes!$A$33:$CF$42,MATCH('AMFI NAV'!O328&amp;P328,Notes!$2:$2,0),0)</f>
        <v>#N/A</v>
      </c>
      <c r="S328" s="2" t="e">
        <f t="shared" si="23"/>
        <v>#N/A</v>
      </c>
      <c r="T328" s="2" t="e">
        <f t="shared" si="25"/>
        <v>#N/A</v>
      </c>
      <c r="U328" s="2">
        <v>144218</v>
      </c>
      <c r="V328" s="2" t="s">
        <v>952</v>
      </c>
      <c r="W328" s="2" t="s">
        <v>1712</v>
      </c>
      <c r="Y328">
        <v>12.2026</v>
      </c>
    </row>
    <row r="329" spans="1:25" hidden="1" x14ac:dyDescent="0.25">
      <c r="A329" s="2" t="str">
        <f>VLOOKUP(B329,Master!E:J,6,0)</f>
        <v>YDX8RegularG</v>
      </c>
      <c r="B329">
        <v>146744</v>
      </c>
      <c r="C329" t="s">
        <v>977</v>
      </c>
      <c r="D329" s="4">
        <v>44469</v>
      </c>
      <c r="E329">
        <v>12.1592</v>
      </c>
      <c r="F329">
        <v>12.1592</v>
      </c>
      <c r="G329"/>
      <c r="H329" t="str">
        <f>+VLOOKUP(B329,Master!E:I,2,0)</f>
        <v>YDX8</v>
      </c>
      <c r="I329" t="str">
        <f>+VLOOKUP(B329,Master!E:I,5,0)</f>
        <v>Regular</v>
      </c>
      <c r="J329" t="str">
        <f>+VLOOKUP(B329,Master!E:I,4,0)</f>
        <v>G</v>
      </c>
      <c r="K329" t="e">
        <f>+VLOOKUP(J329,Notes!$A$33:$CL$42,MATCH(H329&amp;I329,Notes!$2:$2,0),0)</f>
        <v>#N/A</v>
      </c>
      <c r="L329" s="4" t="e">
        <f t="shared" si="24"/>
        <v>#N/A</v>
      </c>
      <c r="N329" s="2" t="s">
        <v>1263</v>
      </c>
      <c r="O329" s="2" t="str">
        <f>VLOOKUP(B329,Master!$E:$I,2,0)</f>
        <v>YDX8</v>
      </c>
      <c r="P329" s="2" t="str">
        <f>VLOOKUP($B329,Master!$E:$I,5,0)</f>
        <v>Regular</v>
      </c>
      <c r="Q329" s="2" t="str">
        <f>VLOOKUP($B329,Master!$E:$I,4,0)</f>
        <v>G</v>
      </c>
      <c r="R329" s="2" t="e">
        <f>VLOOKUP(Q329,Notes!$A$33:$CF$42,MATCH('AMFI NAV'!O329&amp;P329,Notes!$2:$2,0),0)</f>
        <v>#N/A</v>
      </c>
      <c r="S329" s="2" t="e">
        <f t="shared" si="23"/>
        <v>#N/A</v>
      </c>
      <c r="T329" s="2" t="e">
        <f t="shared" si="25"/>
        <v>#N/A</v>
      </c>
      <c r="U329" s="2">
        <v>144215</v>
      </c>
      <c r="V329" s="2" t="s">
        <v>953</v>
      </c>
      <c r="W329" s="2" t="s">
        <v>1713</v>
      </c>
      <c r="Y329">
        <v>12.202299999999999</v>
      </c>
    </row>
    <row r="330" spans="1:25" hidden="1" x14ac:dyDescent="0.25">
      <c r="A330" s="2" t="str">
        <f>VLOOKUP(B330,Master!E:J,6,0)</f>
        <v>YDY1RegularG</v>
      </c>
      <c r="B330">
        <v>147303</v>
      </c>
      <c r="C330" t="s">
        <v>818</v>
      </c>
      <c r="D330" s="4">
        <v>44469</v>
      </c>
      <c r="E330">
        <v>17.248999999999999</v>
      </c>
      <c r="F330">
        <v>17.248999999999999</v>
      </c>
      <c r="G330"/>
      <c r="H330" t="str">
        <f>+VLOOKUP(B330,Master!E:I,2,0)</f>
        <v>YDY1</v>
      </c>
      <c r="I330" t="str">
        <f>+VLOOKUP(B330,Master!E:I,5,0)</f>
        <v>Regular</v>
      </c>
      <c r="J330" t="str">
        <f>+VLOOKUP(B330,Master!E:I,4,0)</f>
        <v>G</v>
      </c>
      <c r="K330" t="e">
        <f>+VLOOKUP(J330,Notes!$A$33:$CL$42,MATCH(H330&amp;I330,Notes!$2:$2,0),0)</f>
        <v>#N/A</v>
      </c>
      <c r="L330" s="4" t="e">
        <f t="shared" si="24"/>
        <v>#N/A</v>
      </c>
      <c r="N330" s="2" t="s">
        <v>1264</v>
      </c>
      <c r="O330" s="2" t="str">
        <f>VLOOKUP(B330,Master!$E:$I,2,0)</f>
        <v>YDY1</v>
      </c>
      <c r="P330" s="2" t="str">
        <f>VLOOKUP($B330,Master!$E:$I,5,0)</f>
        <v>Regular</v>
      </c>
      <c r="Q330" s="2" t="str">
        <f>VLOOKUP($B330,Master!$E:$I,4,0)</f>
        <v>G</v>
      </c>
      <c r="R330" s="2" t="e">
        <f>VLOOKUP(Q330,Notes!$A$33:$CF$42,MATCH('AMFI NAV'!O330&amp;P330,Notes!$2:$2,0),0)</f>
        <v>#N/A</v>
      </c>
      <c r="S330" s="2">
        <f t="shared" si="23"/>
        <v>11.113</v>
      </c>
      <c r="T330" s="2" t="e">
        <f t="shared" si="25"/>
        <v>#N/A</v>
      </c>
      <c r="U330" s="2">
        <v>144219</v>
      </c>
      <c r="V330" s="2" t="s">
        <v>954</v>
      </c>
      <c r="W330" s="2" t="s">
        <v>1714</v>
      </c>
      <c r="Y330">
        <v>12.1355</v>
      </c>
    </row>
    <row r="331" spans="1:25" hidden="1" x14ac:dyDescent="0.25">
      <c r="A331" s="2" t="str">
        <f>VLOOKUP(B331,Master!E:J,6,0)</f>
        <v>YDY1DirectD</v>
      </c>
      <c r="B331">
        <v>147304</v>
      </c>
      <c r="C331" t="s">
        <v>1844</v>
      </c>
      <c r="D331" s="4">
        <v>44469</v>
      </c>
      <c r="E331">
        <v>17.552</v>
      </c>
      <c r="F331">
        <v>17.552</v>
      </c>
      <c r="G331"/>
      <c r="H331" t="str">
        <f>+VLOOKUP(B331,Master!E:I,2,0)</f>
        <v>YDY1</v>
      </c>
      <c r="I331" t="str">
        <f>+VLOOKUP(B331,Master!E:I,5,0)</f>
        <v>Direct</v>
      </c>
      <c r="J331" t="str">
        <f>+VLOOKUP(B331,Master!E:I,4,0)</f>
        <v>D</v>
      </c>
      <c r="K331" t="e">
        <f>+VLOOKUP(J331,Notes!$A$33:$CL$42,MATCH(H331&amp;I331,Notes!$2:$2,0),0)</f>
        <v>#N/A</v>
      </c>
      <c r="L331" s="4" t="e">
        <f t="shared" si="24"/>
        <v>#N/A</v>
      </c>
      <c r="N331" s="2" t="s">
        <v>1265</v>
      </c>
      <c r="O331" s="2" t="str">
        <f>VLOOKUP(B331,Master!$E:$I,2,0)</f>
        <v>YDY1</v>
      </c>
      <c r="P331" s="2" t="str">
        <f>VLOOKUP($B331,Master!$E:$I,5,0)</f>
        <v>Direct</v>
      </c>
      <c r="Q331" s="2" t="str">
        <f>VLOOKUP($B331,Master!$E:$I,4,0)</f>
        <v>D</v>
      </c>
      <c r="R331" s="2" t="e">
        <f>VLOOKUP(Q331,Notes!$A$33:$CF$42,MATCH('AMFI NAV'!O331&amp;P331,Notes!$2:$2,0),0)</f>
        <v>#N/A</v>
      </c>
      <c r="S331" s="2">
        <f t="shared" si="23"/>
        <v>11.225</v>
      </c>
      <c r="T331" s="2" t="e">
        <f t="shared" si="25"/>
        <v>#N/A</v>
      </c>
      <c r="U331" s="2">
        <v>144217</v>
      </c>
      <c r="V331" s="2" t="s">
        <v>955</v>
      </c>
      <c r="W331" s="2" t="s">
        <v>1715</v>
      </c>
      <c r="Y331">
        <v>12.135</v>
      </c>
    </row>
    <row r="332" spans="1:25" hidden="1" x14ac:dyDescent="0.25">
      <c r="A332" s="2" t="str">
        <f>VLOOKUP(B332,Master!E:J,6,0)</f>
        <v>YDY1RegularD</v>
      </c>
      <c r="B332">
        <v>147305</v>
      </c>
      <c r="C332" t="s">
        <v>1845</v>
      </c>
      <c r="D332" s="4">
        <v>44469</v>
      </c>
      <c r="E332">
        <v>17.248999999999999</v>
      </c>
      <c r="F332">
        <v>17.248999999999999</v>
      </c>
      <c r="G332"/>
      <c r="H332" t="str">
        <f>+VLOOKUP(B332,Master!E:I,2,0)</f>
        <v>YDY1</v>
      </c>
      <c r="I332" t="str">
        <f>+VLOOKUP(B332,Master!E:I,5,0)</f>
        <v>Regular</v>
      </c>
      <c r="J332" t="str">
        <f>+VLOOKUP(B332,Master!E:I,4,0)</f>
        <v>D</v>
      </c>
      <c r="K332" t="e">
        <f>+VLOOKUP(J332,Notes!$A$33:$CL$42,MATCH(H332&amp;I332,Notes!$2:$2,0),0)</f>
        <v>#N/A</v>
      </c>
      <c r="L332" s="4" t="e">
        <f t="shared" si="24"/>
        <v>#N/A</v>
      </c>
      <c r="N332" s="2" t="s">
        <v>1266</v>
      </c>
      <c r="O332" s="2" t="str">
        <f>VLOOKUP(B332,Master!$E:$I,2,0)</f>
        <v>YDY1</v>
      </c>
      <c r="P332" s="2" t="str">
        <f>VLOOKUP($B332,Master!$E:$I,5,0)</f>
        <v>Regular</v>
      </c>
      <c r="Q332" s="2" t="str">
        <f>VLOOKUP($B332,Master!$E:$I,4,0)</f>
        <v>D</v>
      </c>
      <c r="R332" s="2" t="e">
        <f>VLOOKUP(Q332,Notes!$A$33:$CF$42,MATCH('AMFI NAV'!O332&amp;P332,Notes!$2:$2,0),0)</f>
        <v>#N/A</v>
      </c>
      <c r="S332" s="2">
        <f t="shared" si="23"/>
        <v>11.113</v>
      </c>
      <c r="T332" s="2" t="e">
        <f t="shared" si="25"/>
        <v>#N/A</v>
      </c>
      <c r="U332" s="2">
        <v>144220</v>
      </c>
      <c r="V332" s="2" t="s">
        <v>956</v>
      </c>
      <c r="W332" s="2" t="s">
        <v>1716</v>
      </c>
      <c r="Y332">
        <v>12.1349</v>
      </c>
    </row>
    <row r="333" spans="1:25" hidden="1" x14ac:dyDescent="0.25">
      <c r="A333" s="2" t="str">
        <f>VLOOKUP(B333,Master!E:J,6,0)</f>
        <v>YDY1DirectG</v>
      </c>
      <c r="B333">
        <v>147306</v>
      </c>
      <c r="C333" t="s">
        <v>816</v>
      </c>
      <c r="D333" s="4">
        <v>44469</v>
      </c>
      <c r="E333">
        <v>17.552</v>
      </c>
      <c r="F333">
        <v>17.552</v>
      </c>
      <c r="G333"/>
      <c r="H333" t="str">
        <f>+VLOOKUP(B333,Master!E:I,2,0)</f>
        <v>YDY1</v>
      </c>
      <c r="I333" t="str">
        <f>+VLOOKUP(B333,Master!E:I,5,0)</f>
        <v>Direct</v>
      </c>
      <c r="J333" t="str">
        <f>+VLOOKUP(B333,Master!E:I,4,0)</f>
        <v>G</v>
      </c>
      <c r="K333" t="e">
        <f>+VLOOKUP(J333,Notes!$A$33:$CL$42,MATCH(H333&amp;I333,Notes!$2:$2,0),0)</f>
        <v>#N/A</v>
      </c>
      <c r="L333" s="4" t="e">
        <f t="shared" si="24"/>
        <v>#N/A</v>
      </c>
      <c r="N333" s="2" t="s">
        <v>1267</v>
      </c>
      <c r="O333" s="2" t="str">
        <f>VLOOKUP(B333,Master!$E:$I,2,0)</f>
        <v>YDY1</v>
      </c>
      <c r="P333" s="2" t="str">
        <f>VLOOKUP($B333,Master!$E:$I,5,0)</f>
        <v>Direct</v>
      </c>
      <c r="Q333" s="2" t="str">
        <f>VLOOKUP($B333,Master!$E:$I,4,0)</f>
        <v>G</v>
      </c>
      <c r="R333" s="2" t="e">
        <f>VLOOKUP(Q333,Notes!$A$33:$CF$42,MATCH('AMFI NAV'!O333&amp;P333,Notes!$2:$2,0),0)</f>
        <v>#N/A</v>
      </c>
      <c r="S333" s="2">
        <f t="shared" si="23"/>
        <v>11.225</v>
      </c>
      <c r="T333" s="2" t="e">
        <f t="shared" si="25"/>
        <v>#N/A</v>
      </c>
      <c r="U333" s="2">
        <v>144246</v>
      </c>
      <c r="V333" s="2" t="s">
        <v>957</v>
      </c>
      <c r="W333" s="2" t="s">
        <v>1717</v>
      </c>
      <c r="Y333">
        <v>12.2073</v>
      </c>
    </row>
    <row r="334" spans="1:25" hidden="1" x14ac:dyDescent="0.25">
      <c r="A334" s="2" t="str">
        <f>VLOOKUP(B334,Master!E:J,6,0)</f>
        <v>YDY3RegularG</v>
      </c>
      <c r="B334">
        <v>148594</v>
      </c>
      <c r="C334" t="s">
        <v>1850</v>
      </c>
      <c r="D334" s="4">
        <v>44469</v>
      </c>
      <c r="E334">
        <v>13.255000000000001</v>
      </c>
      <c r="F334">
        <v>13.255000000000001</v>
      </c>
      <c r="G334"/>
      <c r="H334" t="str">
        <f>+VLOOKUP(B334,Master!E:I,2,0)</f>
        <v>YDY3</v>
      </c>
      <c r="I334" t="str">
        <f>+VLOOKUP(B334,Master!E:I,5,0)</f>
        <v>Regular</v>
      </c>
      <c r="J334" t="str">
        <f>+VLOOKUP(B334,Master!E:I,4,0)</f>
        <v>G</v>
      </c>
      <c r="K334" t="e">
        <f>+VLOOKUP(J334,Notes!$A$33:$CL$42,MATCH(H334&amp;I334,Notes!$2:$2,0),0)</f>
        <v>#N/A</v>
      </c>
      <c r="L334" s="4" t="e">
        <f t="shared" si="24"/>
        <v>#N/A</v>
      </c>
      <c r="N334" s="2" t="s">
        <v>1268</v>
      </c>
      <c r="O334" s="2" t="str">
        <f>VLOOKUP(B334,Master!$E:$I,2,0)</f>
        <v>YDY3</v>
      </c>
      <c r="P334" s="2" t="str">
        <f>VLOOKUP($B334,Master!$E:$I,5,0)</f>
        <v>Regular</v>
      </c>
      <c r="Q334" s="2" t="str">
        <f>VLOOKUP($B334,Master!$E:$I,4,0)</f>
        <v>G</v>
      </c>
      <c r="R334" s="2" t="e">
        <f>VLOOKUP(Q334,Notes!$A$33:$CF$42,MATCH('AMFI NAV'!O334&amp;P334,Notes!$2:$2,0),0)</f>
        <v>#N/A</v>
      </c>
      <c r="S334" s="2" t="e">
        <f t="shared" si="23"/>
        <v>#N/A</v>
      </c>
      <c r="T334" s="2" t="e">
        <f t="shared" si="25"/>
        <v>#N/A</v>
      </c>
      <c r="U334" s="2">
        <v>144243</v>
      </c>
      <c r="V334" s="2" t="s">
        <v>958</v>
      </c>
      <c r="W334" s="2" t="s">
        <v>1718</v>
      </c>
      <c r="Y334">
        <v>12.208</v>
      </c>
    </row>
    <row r="335" spans="1:25" hidden="1" x14ac:dyDescent="0.25">
      <c r="A335" s="2" t="str">
        <f>VLOOKUP(B335,Master!E:J,6,0)</f>
        <v>YDY3DirectG</v>
      </c>
      <c r="B335">
        <v>148595</v>
      </c>
      <c r="C335" t="s">
        <v>1848</v>
      </c>
      <c r="D335" s="4">
        <v>44469</v>
      </c>
      <c r="E335">
        <v>13.336</v>
      </c>
      <c r="F335">
        <v>13.336</v>
      </c>
      <c r="G335"/>
      <c r="H335" t="str">
        <f>+VLOOKUP(B335,Master!E:I,2,0)</f>
        <v>YDY3</v>
      </c>
      <c r="I335" t="str">
        <f>+VLOOKUP(B335,Master!E:I,5,0)</f>
        <v>Direct</v>
      </c>
      <c r="J335" t="str">
        <f>+VLOOKUP(B335,Master!E:I,4,0)</f>
        <v>G</v>
      </c>
      <c r="K335" t="e">
        <f>+VLOOKUP(J335,Notes!$A$33:$CL$42,MATCH(H335&amp;I335,Notes!$2:$2,0),0)</f>
        <v>#N/A</v>
      </c>
      <c r="L335" s="4" t="e">
        <f t="shared" si="24"/>
        <v>#N/A</v>
      </c>
      <c r="N335" s="2" t="s">
        <v>1269</v>
      </c>
      <c r="O335" s="2" t="str">
        <f>VLOOKUP(B335,Master!$E:$I,2,0)</f>
        <v>YDY3</v>
      </c>
      <c r="P335" s="2" t="str">
        <f>VLOOKUP($B335,Master!$E:$I,5,0)</f>
        <v>Direct</v>
      </c>
      <c r="Q335" s="2" t="str">
        <f>VLOOKUP($B335,Master!$E:$I,4,0)</f>
        <v>G</v>
      </c>
      <c r="R335" s="2" t="e">
        <f>VLOOKUP(Q335,Notes!$A$33:$CF$42,MATCH('AMFI NAV'!O335&amp;P335,Notes!$2:$2,0),0)</f>
        <v>#N/A</v>
      </c>
      <c r="S335" s="2" t="e">
        <f t="shared" si="23"/>
        <v>#N/A</v>
      </c>
      <c r="T335" s="2" t="e">
        <f t="shared" si="25"/>
        <v>#N/A</v>
      </c>
      <c r="U335" s="2">
        <v>144245</v>
      </c>
      <c r="V335" s="2" t="s">
        <v>959</v>
      </c>
      <c r="W335" s="2" t="s">
        <v>1719</v>
      </c>
      <c r="Y335">
        <v>12.1137</v>
      </c>
    </row>
    <row r="336" spans="1:25" hidden="1" x14ac:dyDescent="0.25">
      <c r="A336" s="2" t="str">
        <f>VLOOKUP(B336,Master!E:J,6,0)</f>
        <v>YDY3DirectD</v>
      </c>
      <c r="B336">
        <v>148596</v>
      </c>
      <c r="C336" t="s">
        <v>1849</v>
      </c>
      <c r="D336" s="4">
        <v>44469</v>
      </c>
      <c r="E336">
        <v>13.336</v>
      </c>
      <c r="F336">
        <v>13.336</v>
      </c>
      <c r="G336"/>
      <c r="H336" t="str">
        <f>+VLOOKUP(B336,Master!E:I,2,0)</f>
        <v>YDY3</v>
      </c>
      <c r="I336" t="str">
        <f>+VLOOKUP(B336,Master!E:I,5,0)</f>
        <v>Direct</v>
      </c>
      <c r="J336" t="str">
        <f>+VLOOKUP(B336,Master!E:I,4,0)</f>
        <v>D</v>
      </c>
      <c r="K336" t="e">
        <f>+VLOOKUP(J336,Notes!$A$33:$CL$42,MATCH(H336&amp;I336,Notes!$2:$2,0),0)</f>
        <v>#N/A</v>
      </c>
      <c r="L336" s="4" t="e">
        <f t="shared" si="24"/>
        <v>#N/A</v>
      </c>
      <c r="N336" s="2" t="s">
        <v>1270</v>
      </c>
      <c r="O336" s="2" t="str">
        <f>VLOOKUP(B336,Master!$E:$I,2,0)</f>
        <v>YDY3</v>
      </c>
      <c r="P336" s="2" t="str">
        <f>VLOOKUP($B336,Master!$E:$I,5,0)</f>
        <v>Direct</v>
      </c>
      <c r="Q336" s="2" t="str">
        <f>VLOOKUP($B336,Master!$E:$I,4,0)</f>
        <v>D</v>
      </c>
      <c r="R336" s="2" t="e">
        <f>VLOOKUP(Q336,Notes!$A$33:$CF$42,MATCH('AMFI NAV'!O336&amp;P336,Notes!$2:$2,0),0)</f>
        <v>#N/A</v>
      </c>
      <c r="S336" s="2" t="e">
        <f t="shared" si="23"/>
        <v>#N/A</v>
      </c>
      <c r="T336" s="2" t="e">
        <f t="shared" si="25"/>
        <v>#N/A</v>
      </c>
      <c r="U336" s="2">
        <v>144242</v>
      </c>
      <c r="V336" s="2" t="s">
        <v>960</v>
      </c>
      <c r="W336" s="2" t="s">
        <v>1720</v>
      </c>
      <c r="Y336">
        <v>12.1145</v>
      </c>
    </row>
    <row r="337" spans="1:25" hidden="1" x14ac:dyDescent="0.25">
      <c r="A337" s="2" t="str">
        <f>VLOOKUP(B337,Master!E:J,6,0)</f>
        <v>YDY3RegularD</v>
      </c>
      <c r="B337">
        <v>148597</v>
      </c>
      <c r="C337" t="s">
        <v>1851</v>
      </c>
      <c r="D337" s="4">
        <v>44469</v>
      </c>
      <c r="E337">
        <v>13.255000000000001</v>
      </c>
      <c r="F337">
        <v>13.255000000000001</v>
      </c>
      <c r="G337"/>
      <c r="H337" t="str">
        <f>+VLOOKUP(B337,Master!E:I,2,0)</f>
        <v>YDY3</v>
      </c>
      <c r="I337" t="str">
        <f>+VLOOKUP(B337,Master!E:I,5,0)</f>
        <v>Regular</v>
      </c>
      <c r="J337" t="str">
        <f>+VLOOKUP(B337,Master!E:I,4,0)</f>
        <v>D</v>
      </c>
      <c r="K337" t="e">
        <f>+VLOOKUP(J337,Notes!$A$33:$CL$42,MATCH(H337&amp;I337,Notes!$2:$2,0),0)</f>
        <v>#N/A</v>
      </c>
      <c r="L337" s="4" t="e">
        <f t="shared" si="24"/>
        <v>#N/A</v>
      </c>
      <c r="N337" s="2" t="s">
        <v>1271</v>
      </c>
      <c r="O337" s="2" t="str">
        <f>VLOOKUP(B337,Master!$E:$I,2,0)</f>
        <v>YDY3</v>
      </c>
      <c r="P337" s="2" t="str">
        <f>VLOOKUP($B337,Master!$E:$I,5,0)</f>
        <v>Regular</v>
      </c>
      <c r="Q337" s="2" t="str">
        <f>VLOOKUP($B337,Master!$E:$I,4,0)</f>
        <v>D</v>
      </c>
      <c r="R337" s="2" t="e">
        <f>VLOOKUP(Q337,Notes!$A$33:$CF$42,MATCH('AMFI NAV'!O337&amp;P337,Notes!$2:$2,0),0)</f>
        <v>#N/A</v>
      </c>
      <c r="S337" s="2" t="e">
        <f t="shared" si="23"/>
        <v>#N/A</v>
      </c>
      <c r="T337" s="2" t="e">
        <f t="shared" si="25"/>
        <v>#N/A</v>
      </c>
      <c r="U337" s="2">
        <v>144241</v>
      </c>
      <c r="V337" s="2" t="s">
        <v>961</v>
      </c>
      <c r="W337" s="2" t="s">
        <v>1721</v>
      </c>
      <c r="Y337">
        <v>12.1137</v>
      </c>
    </row>
    <row r="338" spans="1:25" hidden="1" x14ac:dyDescent="0.25">
      <c r="A338" s="2" t="str">
        <f>VLOOKUP(B338,Master!E:J,6,0)</f>
        <v>YDY4RegularG</v>
      </c>
      <c r="B338">
        <v>148768</v>
      </c>
      <c r="C338" t="s">
        <v>1772</v>
      </c>
      <c r="D338" s="4">
        <v>44469</v>
      </c>
      <c r="E338">
        <v>10.3583</v>
      </c>
      <c r="F338">
        <v>10.3583</v>
      </c>
      <c r="G338"/>
      <c r="H338" t="str">
        <f>+VLOOKUP(B338,Master!E:I,2,0)</f>
        <v>YDY4</v>
      </c>
      <c r="I338" t="str">
        <f>+VLOOKUP(B338,Master!E:I,5,0)</f>
        <v>Regular</v>
      </c>
      <c r="J338" t="str">
        <f>+VLOOKUP(B338,Master!E:I,4,0)</f>
        <v>G</v>
      </c>
      <c r="K338" t="e">
        <f>+VLOOKUP(J338,Notes!$A$33:$CL$42,MATCH(H338&amp;I338,Notes!$2:$2,0),0)</f>
        <v>#N/A</v>
      </c>
      <c r="L338" s="4" t="e">
        <f t="shared" si="24"/>
        <v>#N/A</v>
      </c>
      <c r="N338" s="2" t="s">
        <v>1272</v>
      </c>
      <c r="O338" s="2" t="str">
        <f>VLOOKUP(B338,Master!$E:$I,2,0)</f>
        <v>YDY4</v>
      </c>
      <c r="P338" s="2" t="str">
        <f>VLOOKUP($B338,Master!$E:$I,5,0)</f>
        <v>Regular</v>
      </c>
      <c r="Q338" s="2" t="str">
        <f>VLOOKUP($B338,Master!$E:$I,4,0)</f>
        <v>G</v>
      </c>
      <c r="R338" s="2" t="e">
        <f>VLOOKUP(Q338,Notes!$A$33:$CF$42,MATCH('AMFI NAV'!O338&amp;P338,Notes!$2:$2,0),0)</f>
        <v>#N/A</v>
      </c>
      <c r="S338" s="2" t="e">
        <f t="shared" si="23"/>
        <v>#N/A</v>
      </c>
      <c r="T338" s="2" t="e">
        <f t="shared" si="25"/>
        <v>#N/A</v>
      </c>
      <c r="U338" s="2">
        <v>144299</v>
      </c>
      <c r="V338" s="2" t="s">
        <v>962</v>
      </c>
      <c r="W338" s="2" t="s">
        <v>1722</v>
      </c>
      <c r="Y338">
        <v>12.2037</v>
      </c>
    </row>
    <row r="339" spans="1:25" hidden="1" x14ac:dyDescent="0.25">
      <c r="A339" s="2" t="str">
        <f>VLOOKUP(B339,Master!E:J,6,0)</f>
        <v>YDY4DirectD</v>
      </c>
      <c r="B339">
        <v>148769</v>
      </c>
      <c r="C339" t="s">
        <v>1771</v>
      </c>
      <c r="D339" s="4">
        <v>44469</v>
      </c>
      <c r="E339">
        <v>10.3743</v>
      </c>
      <c r="F339">
        <v>10.3743</v>
      </c>
      <c r="G339"/>
      <c r="H339" t="str">
        <f>+VLOOKUP(B339,Master!E:I,2,0)</f>
        <v>YDY4</v>
      </c>
      <c r="I339" t="str">
        <f>+VLOOKUP(B339,Master!E:I,5,0)</f>
        <v>Direct</v>
      </c>
      <c r="J339" t="str">
        <f>+VLOOKUP(B339,Master!E:I,4,0)</f>
        <v>D</v>
      </c>
      <c r="K339" t="e">
        <f>+VLOOKUP(J339,Notes!$A$33:$CL$42,MATCH(H339&amp;I339,Notes!$2:$2,0),0)</f>
        <v>#N/A</v>
      </c>
      <c r="L339" s="4" t="e">
        <f t="shared" si="24"/>
        <v>#N/A</v>
      </c>
      <c r="N339" s="2" t="s">
        <v>1273</v>
      </c>
      <c r="O339" s="2" t="str">
        <f>VLOOKUP(B339,Master!$E:$I,2,0)</f>
        <v>YDY4</v>
      </c>
      <c r="P339" s="2" t="str">
        <f>VLOOKUP($B339,Master!$E:$I,5,0)</f>
        <v>Direct</v>
      </c>
      <c r="Q339" s="2" t="str">
        <f>VLOOKUP($B339,Master!$E:$I,4,0)</f>
        <v>D</v>
      </c>
      <c r="R339" s="2" t="e">
        <f>VLOOKUP(Q339,Notes!$A$33:$CF$42,MATCH('AMFI NAV'!O339&amp;P339,Notes!$2:$2,0),0)</f>
        <v>#N/A</v>
      </c>
      <c r="S339" s="2" t="e">
        <f t="shared" si="23"/>
        <v>#N/A</v>
      </c>
      <c r="T339" s="2" t="e">
        <f t="shared" si="25"/>
        <v>#N/A</v>
      </c>
      <c r="U339" s="2">
        <v>144296</v>
      </c>
      <c r="V339" s="2" t="s">
        <v>963</v>
      </c>
      <c r="W339" s="2" t="s">
        <v>1723</v>
      </c>
      <c r="Y339">
        <v>12.0692</v>
      </c>
    </row>
    <row r="340" spans="1:25" hidden="1" x14ac:dyDescent="0.25">
      <c r="A340" s="2" t="str">
        <f>VLOOKUP(B340,Master!E:J,6,0)</f>
        <v>YDY4RegularD</v>
      </c>
      <c r="B340">
        <v>148770</v>
      </c>
      <c r="C340" t="s">
        <v>1773</v>
      </c>
      <c r="D340" s="4">
        <v>44469</v>
      </c>
      <c r="E340">
        <v>10.3583</v>
      </c>
      <c r="F340">
        <v>10.3583</v>
      </c>
      <c r="G340"/>
      <c r="H340" t="str">
        <f>+VLOOKUP(B340,Master!E:I,2,0)</f>
        <v>YDY4</v>
      </c>
      <c r="I340" t="str">
        <f>+VLOOKUP(B340,Master!E:I,5,0)</f>
        <v>Regular</v>
      </c>
      <c r="J340" t="str">
        <f>+VLOOKUP(B340,Master!E:I,4,0)</f>
        <v>D</v>
      </c>
      <c r="K340" t="e">
        <f>+VLOOKUP(J340,Notes!$A$33:$CL$42,MATCH(H340&amp;I340,Notes!$2:$2,0),0)</f>
        <v>#N/A</v>
      </c>
      <c r="L340" s="4" t="e">
        <f t="shared" si="24"/>
        <v>#N/A</v>
      </c>
      <c r="N340" s="2" t="s">
        <v>1274</v>
      </c>
      <c r="O340" s="2" t="str">
        <f>VLOOKUP(B340,Master!$E:$I,2,0)</f>
        <v>YDY4</v>
      </c>
      <c r="P340" s="2" t="str">
        <f>VLOOKUP($B340,Master!$E:$I,5,0)</f>
        <v>Regular</v>
      </c>
      <c r="Q340" s="2" t="str">
        <f>VLOOKUP($B340,Master!$E:$I,4,0)</f>
        <v>D</v>
      </c>
      <c r="R340" s="2" t="e">
        <f>VLOOKUP(Q340,Notes!$A$33:$CF$42,MATCH('AMFI NAV'!O340&amp;P340,Notes!$2:$2,0),0)</f>
        <v>#N/A</v>
      </c>
      <c r="S340" s="2" t="e">
        <f t="shared" si="23"/>
        <v>#N/A</v>
      </c>
      <c r="T340" s="2" t="e">
        <f t="shared" si="25"/>
        <v>#N/A</v>
      </c>
      <c r="U340" s="2">
        <v>144295</v>
      </c>
      <c r="V340" s="2" t="s">
        <v>964</v>
      </c>
      <c r="W340" s="2" t="s">
        <v>1724</v>
      </c>
      <c r="Y340">
        <v>12.0692</v>
      </c>
    </row>
    <row r="341" spans="1:25" hidden="1" x14ac:dyDescent="0.25">
      <c r="A341" s="2" t="str">
        <f>VLOOKUP(B341,Master!E:J,6,0)</f>
        <v>YDY4DirectG</v>
      </c>
      <c r="B341">
        <v>148771</v>
      </c>
      <c r="C341" t="s">
        <v>1770</v>
      </c>
      <c r="D341" s="4">
        <v>44469</v>
      </c>
      <c r="E341">
        <v>10.3743</v>
      </c>
      <c r="F341">
        <v>10.3743</v>
      </c>
      <c r="G341"/>
      <c r="H341" t="str">
        <f>+VLOOKUP(B341,Master!E:I,2,0)</f>
        <v>YDY4</v>
      </c>
      <c r="I341" t="str">
        <f>+VLOOKUP(B341,Master!E:I,5,0)</f>
        <v>Direct</v>
      </c>
      <c r="J341" t="str">
        <f>+VLOOKUP(B341,Master!E:I,4,0)</f>
        <v>G</v>
      </c>
      <c r="K341" t="e">
        <f>+VLOOKUP(J341,Notes!$A$33:$CL$42,MATCH(H341&amp;I341,Notes!$2:$2,0),0)</f>
        <v>#N/A</v>
      </c>
      <c r="L341" s="4" t="e">
        <f t="shared" si="24"/>
        <v>#N/A</v>
      </c>
      <c r="N341" s="2" t="s">
        <v>1275</v>
      </c>
      <c r="O341" s="2" t="str">
        <f>VLOOKUP(B341,Master!$E:$I,2,0)</f>
        <v>YDY4</v>
      </c>
      <c r="P341" s="2" t="str">
        <f>VLOOKUP($B341,Master!$E:$I,5,0)</f>
        <v>Direct</v>
      </c>
      <c r="Q341" s="2" t="str">
        <f>VLOOKUP($B341,Master!$E:$I,4,0)</f>
        <v>G</v>
      </c>
      <c r="R341" s="2" t="e">
        <f>VLOOKUP(Q341,Notes!$A$33:$CF$42,MATCH('AMFI NAV'!O341&amp;P341,Notes!$2:$2,0),0)</f>
        <v>#N/A</v>
      </c>
      <c r="S341" s="2" t="e">
        <f t="shared" si="23"/>
        <v>#N/A</v>
      </c>
      <c r="T341" s="2" t="e">
        <f t="shared" si="25"/>
        <v>#N/A</v>
      </c>
      <c r="U341" s="2">
        <v>144517</v>
      </c>
      <c r="V341" s="2" t="s">
        <v>965</v>
      </c>
      <c r="W341" s="2" t="s">
        <v>1725</v>
      </c>
      <c r="Y341">
        <v>12.02</v>
      </c>
    </row>
    <row r="342" spans="1:25" hidden="1" x14ac:dyDescent="0.25">
      <c r="A342" s="2" t="str">
        <f>VLOOKUP(B342,Master!E:J,6,0)</f>
        <v>YDY5RegularG</v>
      </c>
      <c r="B342">
        <v>149188</v>
      </c>
      <c r="C342" s="6" t="s">
        <v>2932</v>
      </c>
      <c r="D342" s="4">
        <v>44469</v>
      </c>
      <c r="E342">
        <v>10.0235</v>
      </c>
      <c r="F342">
        <v>10.0235</v>
      </c>
      <c r="G342"/>
      <c r="H342" t="str">
        <f>+VLOOKUP(B342,Master!E:I,2,0)</f>
        <v>YDY5</v>
      </c>
      <c r="I342" t="str">
        <f>+VLOOKUP(B342,Master!E:I,5,0)</f>
        <v>Regular</v>
      </c>
      <c r="J342" t="str">
        <f>+VLOOKUP(B342,Master!E:I,4,0)</f>
        <v>G</v>
      </c>
      <c r="K342" t="e">
        <f>+VLOOKUP(J342,Notes!$A$33:$CL$42,MATCH(H342&amp;I342,Notes!$2:$2,0),0)</f>
        <v>#N/A</v>
      </c>
      <c r="L342" s="4" t="e">
        <f t="shared" si="24"/>
        <v>#N/A</v>
      </c>
      <c r="N342" s="2" t="e">
        <v>#N/A</v>
      </c>
      <c r="O342" s="2" t="str">
        <f>VLOOKUP(B342,Master!$E:$I,2,0)</f>
        <v>YDY5</v>
      </c>
      <c r="P342" s="2" t="str">
        <f>VLOOKUP($B342,Master!$E:$I,5,0)</f>
        <v>Regular</v>
      </c>
      <c r="Q342" s="2" t="str">
        <f>VLOOKUP($B342,Master!$E:$I,4,0)</f>
        <v>G</v>
      </c>
      <c r="R342" s="2" t="e">
        <f>VLOOKUP(Q342,Notes!$A$33:$CF$42,MATCH('AMFI NAV'!O342&amp;P342,Notes!$2:$2,0),0)</f>
        <v>#N/A</v>
      </c>
      <c r="S342" s="2" t="e">
        <f t="shared" si="23"/>
        <v>#N/A</v>
      </c>
      <c r="T342" s="2" t="e">
        <f t="shared" si="25"/>
        <v>#N/A</v>
      </c>
      <c r="U342" s="2">
        <v>144520</v>
      </c>
      <c r="V342" s="2" t="s">
        <v>966</v>
      </c>
      <c r="W342" s="2" t="s">
        <v>1726</v>
      </c>
      <c r="Y342">
        <v>12.0205</v>
      </c>
    </row>
    <row r="343" spans="1:25" hidden="1" x14ac:dyDescent="0.25">
      <c r="A343" s="2" t="str">
        <f>VLOOKUP(B343,Master!E:J,6,0)</f>
        <v>YDY5RegularD</v>
      </c>
      <c r="B343">
        <v>149189</v>
      </c>
      <c r="C343" t="s">
        <v>2931</v>
      </c>
      <c r="D343" s="4">
        <v>44469</v>
      </c>
      <c r="E343">
        <v>10.0235</v>
      </c>
      <c r="F343">
        <v>10.0235</v>
      </c>
      <c r="G343"/>
      <c r="H343" t="str">
        <f>+VLOOKUP(B343,Master!E:I,2,0)</f>
        <v>YDY5</v>
      </c>
      <c r="I343" t="str">
        <f>+VLOOKUP(B343,Master!E:I,5,0)</f>
        <v>Regular</v>
      </c>
      <c r="J343" t="str">
        <f>+VLOOKUP(B343,Master!E:I,4,0)</f>
        <v>D</v>
      </c>
      <c r="K343" t="e">
        <f>+VLOOKUP(J343,Notes!$A$33:$CL$42,MATCH(H343&amp;I343,Notes!$2:$2,0),0)</f>
        <v>#N/A</v>
      </c>
      <c r="L343" s="4" t="e">
        <f t="shared" si="24"/>
        <v>#N/A</v>
      </c>
      <c r="N343" s="2" t="e">
        <v>#N/A</v>
      </c>
      <c r="O343" s="2" t="str">
        <f>VLOOKUP(B343,Master!$E:$I,2,0)</f>
        <v>YDY5</v>
      </c>
      <c r="P343" s="2" t="str">
        <f>VLOOKUP($B343,Master!$E:$I,5,0)</f>
        <v>Regular</v>
      </c>
      <c r="Q343" s="2" t="str">
        <f>VLOOKUP($B343,Master!$E:$I,4,0)</f>
        <v>D</v>
      </c>
      <c r="R343" s="2" t="e">
        <f>VLOOKUP(Q343,Notes!$A$33:$CF$42,MATCH('AMFI NAV'!O343&amp;P343,Notes!$2:$2,0),0)</f>
        <v>#N/A</v>
      </c>
      <c r="S343" s="2" t="e">
        <f t="shared" si="23"/>
        <v>#N/A</v>
      </c>
      <c r="T343" s="2" t="e">
        <f t="shared" si="25"/>
        <v>#N/A</v>
      </c>
      <c r="U343" s="2">
        <v>144518</v>
      </c>
      <c r="V343" s="2" t="s">
        <v>967</v>
      </c>
      <c r="W343" s="2" t="s">
        <v>1727</v>
      </c>
      <c r="Y343">
        <v>11.904999999999999</v>
      </c>
    </row>
    <row r="344" spans="1:25" hidden="1" x14ac:dyDescent="0.25">
      <c r="A344" s="2" t="str">
        <f>VLOOKUP(B344,Master!E:J,6,0)</f>
        <v>YDY5DirectG</v>
      </c>
      <c r="B344">
        <v>149190</v>
      </c>
      <c r="C344" t="s">
        <v>2929</v>
      </c>
      <c r="D344" s="4">
        <v>44469</v>
      </c>
      <c r="E344">
        <v>10.0242</v>
      </c>
      <c r="F344">
        <v>10.0242</v>
      </c>
      <c r="G344"/>
      <c r="H344" t="str">
        <f>+VLOOKUP(B344,Master!E:I,2,0)</f>
        <v>YDY5</v>
      </c>
      <c r="I344" t="str">
        <f>+VLOOKUP(B344,Master!E:I,5,0)</f>
        <v>Direct</v>
      </c>
      <c r="J344" t="str">
        <f>+VLOOKUP(B344,Master!E:I,4,0)</f>
        <v>G</v>
      </c>
      <c r="K344" t="e">
        <f>+VLOOKUP(J344,Notes!$A$33:$CL$42,MATCH(H344&amp;I344,Notes!$2:$2,0),0)</f>
        <v>#N/A</v>
      </c>
      <c r="L344" s="4" t="e">
        <f t="shared" si="24"/>
        <v>#N/A</v>
      </c>
      <c r="N344" s="2" t="s">
        <v>1004</v>
      </c>
      <c r="O344" s="2" t="str">
        <f>VLOOKUP(B344,Master!$E:$I,2,0)</f>
        <v>YDY5</v>
      </c>
      <c r="P344" s="2" t="str">
        <f>VLOOKUP($B344,Master!$E:$I,5,0)</f>
        <v>Direct</v>
      </c>
      <c r="Q344" s="2" t="str">
        <f>VLOOKUP($B344,Master!$E:$I,4,0)</f>
        <v>G</v>
      </c>
      <c r="R344" s="2" t="e">
        <f>VLOOKUP(Q344,Notes!$A$33:$CF$42,MATCH('AMFI NAV'!O344&amp;P344,Notes!$2:$2,0),0)</f>
        <v>#N/A</v>
      </c>
      <c r="S344" s="2" t="e">
        <f t="shared" si="23"/>
        <v>#N/A</v>
      </c>
      <c r="T344" s="2" t="e">
        <f t="shared" si="25"/>
        <v>#N/A</v>
      </c>
      <c r="U344" s="2">
        <v>144519</v>
      </c>
      <c r="V344" s="2" t="s">
        <v>968</v>
      </c>
      <c r="W344" s="2" t="s">
        <v>1728</v>
      </c>
      <c r="Y344">
        <v>11.904999999999999</v>
      </c>
    </row>
    <row r="345" spans="1:25" hidden="1" x14ac:dyDescent="0.25">
      <c r="A345" s="2" t="str">
        <f>VLOOKUP(B345,Master!E:J,6,0)</f>
        <v>YDY5DirectD</v>
      </c>
      <c r="B345">
        <v>149191</v>
      </c>
      <c r="C345" t="s">
        <v>2930</v>
      </c>
      <c r="D345" s="4">
        <v>44469</v>
      </c>
      <c r="E345">
        <v>10.0242</v>
      </c>
      <c r="F345">
        <v>10.0242</v>
      </c>
      <c r="G345"/>
      <c r="H345" t="str">
        <f>+VLOOKUP(B345,Master!E:I,2,0)</f>
        <v>YDY5</v>
      </c>
      <c r="I345" t="str">
        <f>+VLOOKUP(B345,Master!E:I,5,0)</f>
        <v>Direct</v>
      </c>
      <c r="J345" t="str">
        <f>+VLOOKUP(B345,Master!E:I,4,0)</f>
        <v>D</v>
      </c>
      <c r="K345" t="e">
        <f>+VLOOKUP(J345,Notes!$A$33:$CL$42,MATCH(H345&amp;I345,Notes!$2:$2,0),0)</f>
        <v>#N/A</v>
      </c>
      <c r="L345" s="4" t="e">
        <f t="shared" si="24"/>
        <v>#N/A</v>
      </c>
      <c r="N345" s="2" t="s">
        <v>1014</v>
      </c>
      <c r="O345" s="2" t="str">
        <f>VLOOKUP(B345,Master!$E:$I,2,0)</f>
        <v>YDY5</v>
      </c>
      <c r="P345" s="2" t="str">
        <f>VLOOKUP($B345,Master!$E:$I,5,0)</f>
        <v>Direct</v>
      </c>
      <c r="Q345" s="2" t="str">
        <f>VLOOKUP($B345,Master!$E:$I,4,0)</f>
        <v>D</v>
      </c>
      <c r="R345" s="2" t="e">
        <f>VLOOKUP(Q345,Notes!$A$33:$CF$42,MATCH('AMFI NAV'!O345&amp;P345,Notes!$2:$2,0),0)</f>
        <v>#N/A</v>
      </c>
      <c r="S345" s="2" t="e">
        <f t="shared" si="23"/>
        <v>#N/A</v>
      </c>
      <c r="T345" s="2" t="e">
        <f t="shared" si="25"/>
        <v>#N/A</v>
      </c>
      <c r="U345" s="2">
        <v>144516</v>
      </c>
      <c r="V345" s="2" t="s">
        <v>969</v>
      </c>
      <c r="W345" s="2" t="s">
        <v>1729</v>
      </c>
      <c r="Y345">
        <v>11.904999999999999</v>
      </c>
    </row>
    <row r="346" spans="1:25" x14ac:dyDescent="0.25">
      <c r="A346" s="2"/>
      <c r="D346" s="4"/>
      <c r="G346"/>
      <c r="L346" s="4"/>
      <c r="N346" s="2"/>
      <c r="O346" s="2"/>
      <c r="P346" s="2"/>
      <c r="Q346" s="2"/>
      <c r="R346" s="2"/>
      <c r="S346" s="2"/>
      <c r="T346" s="2"/>
      <c r="U346" s="2"/>
      <c r="V346" s="2"/>
      <c r="W346" s="2"/>
    </row>
  </sheetData>
  <autoFilter ref="A1:Y345" xr:uid="{00000000-0009-0000-0000-000004000000}">
    <filterColumn colId="3">
      <filters>
        <dateGroupItem year="2021" month="4" dateTimeGrouping="month"/>
        <dateGroupItem year="2021" month="5" dateTimeGrouping="month"/>
        <dateGroupItem year="2021" month="6" dateTimeGrouping="month"/>
        <dateGroupItem year="2021" month="7" dateTimeGrouping="month"/>
        <dateGroupItem year="2021" month="8" dateTimeGrouping="month"/>
        <dateGroupItem year="2021" month="9" day="6" dateTimeGrouping="day"/>
      </filters>
    </filterColumn>
  </autoFilter>
  <conditionalFormatting sqref="G1:G346">
    <cfRule type="duplicateValues" dxfId="0" priority="24"/>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L388"/>
  <sheetViews>
    <sheetView workbookViewId="0">
      <selection activeCell="C1" sqref="C1"/>
    </sheetView>
  </sheetViews>
  <sheetFormatPr defaultRowHeight="12.5" x14ac:dyDescent="0.25"/>
  <sheetData>
    <row r="1" spans="1:12" x14ac:dyDescent="0.25">
      <c r="B1" t="s">
        <v>236</v>
      </c>
      <c r="C1" t="s">
        <v>237</v>
      </c>
      <c r="D1" t="s">
        <v>238</v>
      </c>
      <c r="E1" t="s">
        <v>239</v>
      </c>
      <c r="L1" s="5" t="s">
        <v>720</v>
      </c>
    </row>
    <row r="2" spans="1:12" ht="14.5" x14ac:dyDescent="0.25">
      <c r="A2" t="str">
        <f>VLOOKUP(B2,Master!E:J,6,0)</f>
        <v>YDQ4DirectD</v>
      </c>
      <c r="B2">
        <v>131304</v>
      </c>
      <c r="C2" t="s">
        <v>240</v>
      </c>
      <c r="D2" s="4">
        <v>43555</v>
      </c>
      <c r="E2">
        <v>10.353400000000001</v>
      </c>
      <c r="G2" t="str">
        <f>LEFT(A2,4)</f>
        <v>YDQ4</v>
      </c>
      <c r="H2" t="str">
        <f>VLOOKUP(G2,L:L,1,0)</f>
        <v>YDQ4</v>
      </c>
      <c r="L2" s="24" t="s">
        <v>204</v>
      </c>
    </row>
    <row r="3" spans="1:12" ht="14.5" x14ac:dyDescent="0.25">
      <c r="A3" t="str">
        <f>VLOOKUP(B3,Master!E:J,6,0)</f>
        <v>YDQ4DirectG</v>
      </c>
      <c r="B3">
        <v>131301</v>
      </c>
      <c r="C3" t="s">
        <v>241</v>
      </c>
      <c r="D3" s="4">
        <v>43555</v>
      </c>
      <c r="E3">
        <v>14.501799999999999</v>
      </c>
      <c r="G3" t="str">
        <f t="shared" ref="G3:G66" si="0">LEFT(A3,4)</f>
        <v>YDQ4</v>
      </c>
      <c r="H3" t="str">
        <f t="shared" ref="H3:H66" si="1">VLOOKUP(G3,L:L,1,0)</f>
        <v>YDQ4</v>
      </c>
      <c r="L3" s="24" t="s">
        <v>17</v>
      </c>
    </row>
    <row r="4" spans="1:12" ht="14.5" x14ac:dyDescent="0.25">
      <c r="A4" t="str">
        <f>VLOOKUP(B4,Master!E:J,6,0)</f>
        <v>YDQ4DirectMD</v>
      </c>
      <c r="B4">
        <v>131303</v>
      </c>
      <c r="C4" t="s">
        <v>242</v>
      </c>
      <c r="D4" s="4">
        <v>43555</v>
      </c>
      <c r="E4">
        <v>10.3795</v>
      </c>
      <c r="G4" t="str">
        <f t="shared" si="0"/>
        <v>YDQ4</v>
      </c>
      <c r="H4" t="str">
        <f t="shared" si="1"/>
        <v>YDQ4</v>
      </c>
      <c r="L4" s="24" t="s">
        <v>15</v>
      </c>
    </row>
    <row r="5" spans="1:12" ht="14.5" x14ac:dyDescent="0.25">
      <c r="A5" t="str">
        <f>VLOOKUP(B5,Master!E:J,6,0)</f>
        <v>YDQ4DirectQD</v>
      </c>
      <c r="B5">
        <v>131302</v>
      </c>
      <c r="C5" t="s">
        <v>243</v>
      </c>
      <c r="D5" s="4">
        <v>43555</v>
      </c>
      <c r="E5">
        <v>10.3772</v>
      </c>
      <c r="G5" t="str">
        <f t="shared" si="0"/>
        <v>YDQ4</v>
      </c>
      <c r="H5" t="str">
        <f t="shared" si="1"/>
        <v>YDQ4</v>
      </c>
      <c r="L5" s="24" t="s">
        <v>47</v>
      </c>
    </row>
    <row r="6" spans="1:12" ht="14.5" x14ac:dyDescent="0.25">
      <c r="A6" t="str">
        <f>VLOOKUP(B6,Master!E:J,6,0)</f>
        <v>YDQ4RegularD</v>
      </c>
      <c r="B6">
        <v>131298</v>
      </c>
      <c r="C6" t="s">
        <v>244</v>
      </c>
      <c r="D6" s="4">
        <v>43555</v>
      </c>
      <c r="E6">
        <v>10.353400000000001</v>
      </c>
      <c r="G6" t="str">
        <f t="shared" si="0"/>
        <v>YDQ4</v>
      </c>
      <c r="H6" t="str">
        <f t="shared" si="1"/>
        <v>YDQ4</v>
      </c>
      <c r="L6" s="24" t="s">
        <v>20</v>
      </c>
    </row>
    <row r="7" spans="1:12" ht="14.5" x14ac:dyDescent="0.25">
      <c r="A7" t="str">
        <f>VLOOKUP(B7,Master!E:J,6,0)</f>
        <v>YDQ4RegularG</v>
      </c>
      <c r="B7">
        <v>131297</v>
      </c>
      <c r="C7" t="s">
        <v>245</v>
      </c>
      <c r="D7" s="4">
        <v>43555</v>
      </c>
      <c r="E7">
        <v>14.3424</v>
      </c>
      <c r="G7" t="str">
        <f t="shared" si="0"/>
        <v>YDQ4</v>
      </c>
      <c r="H7" t="str">
        <f t="shared" si="1"/>
        <v>YDQ4</v>
      </c>
      <c r="L7" s="24" t="s">
        <v>13</v>
      </c>
    </row>
    <row r="8" spans="1:12" ht="14.5" x14ac:dyDescent="0.25">
      <c r="A8" t="str">
        <f>VLOOKUP(B8,Master!E:J,6,0)</f>
        <v>YDQ4RegularMD</v>
      </c>
      <c r="B8">
        <v>131299</v>
      </c>
      <c r="C8" t="s">
        <v>246</v>
      </c>
      <c r="D8" s="4">
        <v>43555</v>
      </c>
      <c r="E8">
        <v>10.3782</v>
      </c>
      <c r="G8" t="str">
        <f t="shared" si="0"/>
        <v>YDQ4</v>
      </c>
      <c r="H8" t="str">
        <f t="shared" si="1"/>
        <v>YDQ4</v>
      </c>
      <c r="L8" s="24" t="s">
        <v>12</v>
      </c>
    </row>
    <row r="9" spans="1:12" ht="14.5" x14ac:dyDescent="0.25">
      <c r="A9" t="str">
        <f>VLOOKUP(B9,Master!E:J,6,0)</f>
        <v>YDQ4RegularQD</v>
      </c>
      <c r="B9">
        <v>131300</v>
      </c>
      <c r="C9" t="s">
        <v>247</v>
      </c>
      <c r="D9" s="4">
        <v>43555</v>
      </c>
      <c r="E9">
        <v>10.442399999999999</v>
      </c>
      <c r="G9" t="str">
        <f t="shared" si="0"/>
        <v>YDQ4</v>
      </c>
      <c r="H9" t="str">
        <f t="shared" si="1"/>
        <v>YDQ4</v>
      </c>
      <c r="L9" s="24" t="s">
        <v>14</v>
      </c>
    </row>
    <row r="10" spans="1:12" ht="14.5" x14ac:dyDescent="0.25">
      <c r="A10" t="str">
        <f>VLOOKUP(B10,Master!E:J,6,0)</f>
        <v>YDQ5DirectD</v>
      </c>
      <c r="B10">
        <v>131483</v>
      </c>
      <c r="C10" t="s">
        <v>248</v>
      </c>
      <c r="D10" s="4">
        <v>43555</v>
      </c>
      <c r="E10">
        <v>12.452999999999999</v>
      </c>
      <c r="G10" t="str">
        <f t="shared" si="0"/>
        <v>YDQ5</v>
      </c>
      <c r="H10" t="e">
        <f t="shared" si="1"/>
        <v>#N/A</v>
      </c>
      <c r="L10" s="24" t="s">
        <v>168</v>
      </c>
    </row>
    <row r="11" spans="1:12" ht="14.5" x14ac:dyDescent="0.25">
      <c r="A11" t="str">
        <f>VLOOKUP(B11,Master!E:J,6,0)</f>
        <v>YDQ5DirectG</v>
      </c>
      <c r="B11">
        <v>131484</v>
      </c>
      <c r="C11" t="s">
        <v>249</v>
      </c>
      <c r="D11" s="4">
        <v>43555</v>
      </c>
      <c r="E11">
        <v>15.340999999999999</v>
      </c>
      <c r="G11" t="str">
        <f t="shared" si="0"/>
        <v>YDQ5</v>
      </c>
      <c r="H11" t="e">
        <f t="shared" si="1"/>
        <v>#N/A</v>
      </c>
      <c r="L11" s="24" t="s">
        <v>16</v>
      </c>
    </row>
    <row r="12" spans="1:12" ht="14.5" x14ac:dyDescent="0.25">
      <c r="A12" t="str">
        <f>VLOOKUP(B12,Master!E:J,6,0)</f>
        <v>YDQ5RegularD</v>
      </c>
      <c r="B12">
        <v>131485</v>
      </c>
      <c r="C12" t="s">
        <v>250</v>
      </c>
      <c r="D12" s="4">
        <v>43555</v>
      </c>
      <c r="E12">
        <v>12.302</v>
      </c>
      <c r="G12" t="str">
        <f t="shared" si="0"/>
        <v>YDQ5</v>
      </c>
      <c r="H12" t="e">
        <f>VLOOKUP(G12,L:L,1,0)</f>
        <v>#N/A</v>
      </c>
      <c r="L12" s="24" t="s">
        <v>40</v>
      </c>
    </row>
    <row r="13" spans="1:12" ht="14.5" x14ac:dyDescent="0.25">
      <c r="A13" t="str">
        <f>VLOOKUP(B13,Master!E:J,6,0)</f>
        <v>YDQ5RegularG</v>
      </c>
      <c r="B13">
        <v>131482</v>
      </c>
      <c r="C13" t="s">
        <v>251</v>
      </c>
      <c r="D13" s="4">
        <v>43555</v>
      </c>
      <c r="E13">
        <v>15.026999999999999</v>
      </c>
      <c r="G13" t="str">
        <f t="shared" si="0"/>
        <v>YDQ5</v>
      </c>
      <c r="H13" t="e">
        <f t="shared" si="1"/>
        <v>#N/A</v>
      </c>
      <c r="L13" s="24" t="s">
        <v>19</v>
      </c>
    </row>
    <row r="14" spans="1:12" ht="14.5" x14ac:dyDescent="0.25">
      <c r="A14" t="str">
        <f>VLOOKUP(B14,Master!E:J,6,0)</f>
        <v>YDT2DirectD</v>
      </c>
      <c r="B14">
        <v>141972</v>
      </c>
      <c r="C14" t="s">
        <v>252</v>
      </c>
      <c r="D14" s="4">
        <v>43555</v>
      </c>
      <c r="E14">
        <v>10.162000000000001</v>
      </c>
      <c r="G14" t="str">
        <f t="shared" si="0"/>
        <v>YDT2</v>
      </c>
      <c r="H14" t="e">
        <f t="shared" si="1"/>
        <v>#N/A</v>
      </c>
      <c r="L14" s="24" t="s">
        <v>45</v>
      </c>
    </row>
    <row r="15" spans="1:12" ht="14.5" x14ac:dyDescent="0.25">
      <c r="A15" t="str">
        <f>VLOOKUP(B15,Master!E:J,6,0)</f>
        <v>YDT2DirectG</v>
      </c>
      <c r="B15">
        <v>141971</v>
      </c>
      <c r="C15" t="s">
        <v>253</v>
      </c>
      <c r="D15" s="4">
        <v>43555</v>
      </c>
      <c r="E15">
        <v>10.162000000000001</v>
      </c>
      <c r="G15" t="str">
        <f t="shared" si="0"/>
        <v>YDT2</v>
      </c>
      <c r="H15" t="e">
        <f t="shared" si="1"/>
        <v>#N/A</v>
      </c>
      <c r="L15" s="24" t="s">
        <v>11</v>
      </c>
    </row>
    <row r="16" spans="1:12" ht="14.5" x14ac:dyDescent="0.25">
      <c r="A16" t="str">
        <f>VLOOKUP(B16,Master!E:J,6,0)</f>
        <v>YDT2RegularD</v>
      </c>
      <c r="B16">
        <v>141970</v>
      </c>
      <c r="C16" t="s">
        <v>254</v>
      </c>
      <c r="D16" s="4">
        <v>43555</v>
      </c>
      <c r="E16">
        <v>10.016</v>
      </c>
      <c r="G16" t="str">
        <f t="shared" si="0"/>
        <v>YDT2</v>
      </c>
      <c r="H16" t="e">
        <f t="shared" si="1"/>
        <v>#N/A</v>
      </c>
      <c r="L16" s="24" t="s">
        <v>87</v>
      </c>
    </row>
    <row r="17" spans="1:8" x14ac:dyDescent="0.25">
      <c r="A17" t="str">
        <f>VLOOKUP(B17,Master!E:J,6,0)</f>
        <v>YDT2RegularG</v>
      </c>
      <c r="B17">
        <v>141969</v>
      </c>
      <c r="C17" t="s">
        <v>255</v>
      </c>
      <c r="D17" s="4">
        <v>43555</v>
      </c>
      <c r="E17">
        <v>10.016</v>
      </c>
      <c r="G17" t="str">
        <f t="shared" si="0"/>
        <v>YDT2</v>
      </c>
      <c r="H17" t="e">
        <f t="shared" si="1"/>
        <v>#N/A</v>
      </c>
    </row>
    <row r="18" spans="1:8" x14ac:dyDescent="0.25">
      <c r="A18" t="str">
        <f>VLOOKUP(B18,Master!E:J,6,0)</f>
        <v>YDT8DirectD</v>
      </c>
      <c r="B18">
        <v>142497</v>
      </c>
      <c r="C18" t="s">
        <v>256</v>
      </c>
      <c r="D18" s="4">
        <v>43555</v>
      </c>
      <c r="E18">
        <v>10.064</v>
      </c>
      <c r="G18" t="str">
        <f t="shared" si="0"/>
        <v>YDT8</v>
      </c>
      <c r="H18" t="e">
        <f t="shared" si="1"/>
        <v>#N/A</v>
      </c>
    </row>
    <row r="19" spans="1:8" x14ac:dyDescent="0.25">
      <c r="A19" t="str">
        <f>VLOOKUP(B19,Master!E:J,6,0)</f>
        <v>YDT8DirectG</v>
      </c>
      <c r="B19">
        <v>142499</v>
      </c>
      <c r="C19" t="s">
        <v>257</v>
      </c>
      <c r="D19" s="4">
        <v>43555</v>
      </c>
      <c r="E19">
        <v>10.064</v>
      </c>
      <c r="G19" t="str">
        <f t="shared" si="0"/>
        <v>YDT8</v>
      </c>
      <c r="H19" t="e">
        <f t="shared" si="1"/>
        <v>#N/A</v>
      </c>
    </row>
    <row r="20" spans="1:8" x14ac:dyDescent="0.25">
      <c r="A20" t="str">
        <f>VLOOKUP(B20,Master!E:J,6,0)</f>
        <v>YDT8RegularD</v>
      </c>
      <c r="B20">
        <v>142500</v>
      </c>
      <c r="C20" t="s">
        <v>258</v>
      </c>
      <c r="D20" s="4">
        <v>43555</v>
      </c>
      <c r="E20">
        <v>9.9350000000000005</v>
      </c>
      <c r="G20" t="str">
        <f t="shared" si="0"/>
        <v>YDT8</v>
      </c>
      <c r="H20" t="e">
        <f t="shared" si="1"/>
        <v>#N/A</v>
      </c>
    </row>
    <row r="21" spans="1:8" x14ac:dyDescent="0.25">
      <c r="A21" t="str">
        <f>VLOOKUP(B21,Master!E:J,6,0)</f>
        <v>YDT8RegularG</v>
      </c>
      <c r="B21">
        <v>142498</v>
      </c>
      <c r="C21" t="s">
        <v>259</v>
      </c>
      <c r="D21" s="4">
        <v>43555</v>
      </c>
      <c r="E21">
        <v>9.9350000000000005</v>
      </c>
      <c r="G21" t="str">
        <f t="shared" si="0"/>
        <v>YDT8</v>
      </c>
      <c r="H21" t="e">
        <f t="shared" si="1"/>
        <v>#N/A</v>
      </c>
    </row>
    <row r="22" spans="1:8" x14ac:dyDescent="0.25">
      <c r="A22" t="str">
        <f>VLOOKUP(B22,Master!E:J,6,0)</f>
        <v>YDT5DirectD</v>
      </c>
      <c r="B22">
        <v>142279</v>
      </c>
      <c r="C22" t="s">
        <v>260</v>
      </c>
      <c r="D22" s="4">
        <v>43555</v>
      </c>
      <c r="E22">
        <v>10.569000000000001</v>
      </c>
      <c r="G22" t="str">
        <f t="shared" si="0"/>
        <v>YDT5</v>
      </c>
      <c r="H22" t="e">
        <f t="shared" si="1"/>
        <v>#N/A</v>
      </c>
    </row>
    <row r="23" spans="1:8" x14ac:dyDescent="0.25">
      <c r="A23" t="str">
        <f>VLOOKUP(B23,Master!E:J,6,0)</f>
        <v>YDT5DirectG</v>
      </c>
      <c r="B23">
        <v>142283</v>
      </c>
      <c r="C23" t="s">
        <v>261</v>
      </c>
      <c r="D23" s="4">
        <v>43555</v>
      </c>
      <c r="E23">
        <v>10.784000000000001</v>
      </c>
      <c r="G23" t="str">
        <f t="shared" si="0"/>
        <v>YDT5</v>
      </c>
      <c r="H23" t="e">
        <f t="shared" si="1"/>
        <v>#N/A</v>
      </c>
    </row>
    <row r="24" spans="1:8" x14ac:dyDescent="0.25">
      <c r="A24" t="str">
        <f>VLOOKUP(B24,Master!E:J,6,0)</f>
        <v>YDT5DirectMD</v>
      </c>
      <c r="B24">
        <v>142281</v>
      </c>
      <c r="C24" t="s">
        <v>262</v>
      </c>
      <c r="D24" s="4">
        <v>43555</v>
      </c>
      <c r="E24">
        <v>10.298999999999999</v>
      </c>
      <c r="G24" t="str">
        <f t="shared" si="0"/>
        <v>YDT5</v>
      </c>
      <c r="H24" t="e">
        <f t="shared" si="1"/>
        <v>#N/A</v>
      </c>
    </row>
    <row r="25" spans="1:8" x14ac:dyDescent="0.25">
      <c r="A25" t="str">
        <f>VLOOKUP(B25,Master!E:J,6,0)</f>
        <v>YDT5RegularD</v>
      </c>
      <c r="B25">
        <v>142280</v>
      </c>
      <c r="C25" t="s">
        <v>263</v>
      </c>
      <c r="D25" s="4">
        <v>43555</v>
      </c>
      <c r="E25">
        <v>10.564</v>
      </c>
      <c r="G25" t="str">
        <f t="shared" si="0"/>
        <v>YDT5</v>
      </c>
      <c r="H25" t="e">
        <f t="shared" si="1"/>
        <v>#N/A</v>
      </c>
    </row>
    <row r="26" spans="1:8" x14ac:dyDescent="0.25">
      <c r="A26" t="str">
        <f>VLOOKUP(B26,Master!E:J,6,0)</f>
        <v>YDT5RegularG</v>
      </c>
      <c r="B26">
        <v>142282</v>
      </c>
      <c r="C26" t="s">
        <v>264</v>
      </c>
      <c r="D26" s="4">
        <v>43555</v>
      </c>
      <c r="E26">
        <v>10.706</v>
      </c>
      <c r="G26" t="str">
        <f t="shared" si="0"/>
        <v>YDT5</v>
      </c>
      <c r="H26" t="e">
        <f t="shared" si="1"/>
        <v>#N/A</v>
      </c>
    </row>
    <row r="27" spans="1:8" x14ac:dyDescent="0.25">
      <c r="A27" t="str">
        <f>VLOOKUP(B27,Master!E:J,6,0)</f>
        <v>YDT5RegularMD</v>
      </c>
      <c r="B27">
        <v>142278</v>
      </c>
      <c r="C27" t="s">
        <v>265</v>
      </c>
      <c r="D27" s="4">
        <v>43555</v>
      </c>
      <c r="E27">
        <v>10.237</v>
      </c>
      <c r="G27" t="str">
        <f t="shared" si="0"/>
        <v>YDT5</v>
      </c>
      <c r="H27" t="e">
        <f t="shared" si="1"/>
        <v>#N/A</v>
      </c>
    </row>
    <row r="28" spans="1:8" x14ac:dyDescent="0.25">
      <c r="A28" t="str">
        <f>VLOOKUP(B28,Master!E:J,6,0)</f>
        <v>YDL5DirectDD</v>
      </c>
      <c r="B28">
        <v>124182</v>
      </c>
      <c r="C28" t="s">
        <v>266</v>
      </c>
      <c r="D28" s="4">
        <v>43555</v>
      </c>
      <c r="E28">
        <v>10.16</v>
      </c>
      <c r="G28" t="str">
        <f t="shared" si="0"/>
        <v>YDL5</v>
      </c>
      <c r="H28" t="str">
        <f t="shared" si="1"/>
        <v>YDL5</v>
      </c>
    </row>
    <row r="29" spans="1:8" x14ac:dyDescent="0.25">
      <c r="A29" t="str">
        <f>VLOOKUP(B29,Master!E:J,6,0)</f>
        <v>YDL5DirectD</v>
      </c>
      <c r="B29">
        <v>124178</v>
      </c>
      <c r="C29" t="s">
        <v>267</v>
      </c>
      <c r="D29" s="4">
        <v>43555</v>
      </c>
      <c r="E29">
        <v>10.2134</v>
      </c>
      <c r="G29" t="str">
        <f t="shared" si="0"/>
        <v>YDL5</v>
      </c>
      <c r="H29" t="str">
        <f t="shared" si="1"/>
        <v>YDL5</v>
      </c>
    </row>
    <row r="30" spans="1:8" x14ac:dyDescent="0.25">
      <c r="A30" t="str">
        <f>VLOOKUP(B30,Master!E:J,6,0)</f>
        <v>YDL5DirectG</v>
      </c>
      <c r="B30">
        <v>124175</v>
      </c>
      <c r="C30" t="s">
        <v>268</v>
      </c>
      <c r="D30" s="4">
        <v>43555</v>
      </c>
      <c r="E30">
        <v>16.068100000000001</v>
      </c>
      <c r="G30" t="str">
        <f t="shared" si="0"/>
        <v>YDL5</v>
      </c>
      <c r="H30" t="str">
        <f t="shared" si="1"/>
        <v>YDL5</v>
      </c>
    </row>
    <row r="31" spans="1:8" x14ac:dyDescent="0.25">
      <c r="A31" t="str">
        <f>VLOOKUP(B31,Master!E:J,6,0)</f>
        <v>YDL5DirectMD</v>
      </c>
      <c r="B31">
        <v>124176</v>
      </c>
      <c r="C31" t="s">
        <v>269</v>
      </c>
      <c r="D31" s="4">
        <v>43555</v>
      </c>
      <c r="E31">
        <v>10.1808</v>
      </c>
      <c r="G31" t="str">
        <f t="shared" si="0"/>
        <v>YDL5</v>
      </c>
      <c r="H31" t="str">
        <f t="shared" si="1"/>
        <v>YDL5</v>
      </c>
    </row>
    <row r="32" spans="1:8" x14ac:dyDescent="0.25">
      <c r="A32" t="str">
        <f>VLOOKUP(B32,Master!E:J,6,0)</f>
        <v>YDL5DirectQD</v>
      </c>
      <c r="B32">
        <v>124177</v>
      </c>
      <c r="C32" t="s">
        <v>270</v>
      </c>
      <c r="D32" s="4">
        <v>43555</v>
      </c>
      <c r="E32">
        <v>10.2111</v>
      </c>
      <c r="G32" t="str">
        <f t="shared" si="0"/>
        <v>YDL5</v>
      </c>
      <c r="H32" t="str">
        <f t="shared" si="1"/>
        <v>YDL5</v>
      </c>
    </row>
    <row r="33" spans="1:8" x14ac:dyDescent="0.25">
      <c r="A33" t="str">
        <f>VLOOKUP(B33,Master!E:J,6,0)</f>
        <v>YDL5DirectWD</v>
      </c>
      <c r="B33">
        <v>124183</v>
      </c>
      <c r="C33" t="s">
        <v>271</v>
      </c>
      <c r="D33" s="4">
        <v>43555</v>
      </c>
      <c r="E33">
        <v>10.3263</v>
      </c>
      <c r="G33" t="str">
        <f t="shared" si="0"/>
        <v>YDL5</v>
      </c>
      <c r="H33" t="str">
        <f t="shared" si="1"/>
        <v>YDL5</v>
      </c>
    </row>
    <row r="34" spans="1:8" x14ac:dyDescent="0.25">
      <c r="A34" t="str">
        <f>VLOOKUP(B34,Master!E:J,6,0)</f>
        <v>YDL5RegularDD</v>
      </c>
      <c r="B34">
        <v>124173</v>
      </c>
      <c r="C34" t="s">
        <v>272</v>
      </c>
      <c r="D34" s="4">
        <v>43555</v>
      </c>
      <c r="E34">
        <v>10.16</v>
      </c>
      <c r="G34" t="str">
        <f t="shared" si="0"/>
        <v>YDL5</v>
      </c>
      <c r="H34" t="str">
        <f t="shared" si="1"/>
        <v>YDL5</v>
      </c>
    </row>
    <row r="35" spans="1:8" x14ac:dyDescent="0.25">
      <c r="A35" t="str">
        <f>VLOOKUP(B35,Master!E:J,6,0)</f>
        <v>YDL5RegularD</v>
      </c>
      <c r="B35">
        <v>124174</v>
      </c>
      <c r="C35" t="s">
        <v>273</v>
      </c>
      <c r="D35" s="4">
        <v>43555</v>
      </c>
      <c r="E35">
        <v>10.2112</v>
      </c>
      <c r="G35" t="str">
        <f t="shared" si="0"/>
        <v>YDL5</v>
      </c>
      <c r="H35" t="str">
        <f t="shared" si="1"/>
        <v>YDL5</v>
      </c>
    </row>
    <row r="36" spans="1:8" x14ac:dyDescent="0.25">
      <c r="A36" t="str">
        <f>VLOOKUP(B36,Master!E:J,6,0)</f>
        <v>YDL5RegularG</v>
      </c>
      <c r="B36">
        <v>124172</v>
      </c>
      <c r="C36" t="s">
        <v>274</v>
      </c>
      <c r="D36" s="4">
        <v>43555</v>
      </c>
      <c r="E36">
        <v>15.779199999999999</v>
      </c>
      <c r="G36" t="str">
        <f t="shared" si="0"/>
        <v>YDL5</v>
      </c>
      <c r="H36" t="str">
        <f t="shared" si="1"/>
        <v>YDL5</v>
      </c>
    </row>
    <row r="37" spans="1:8" x14ac:dyDescent="0.25">
      <c r="A37" t="str">
        <f>VLOOKUP(B37,Master!E:J,6,0)</f>
        <v>YDL5RegularMD</v>
      </c>
      <c r="B37">
        <v>124180</v>
      </c>
      <c r="C37" t="s">
        <v>275</v>
      </c>
      <c r="D37" s="4">
        <v>43555</v>
      </c>
      <c r="E37">
        <v>10.179500000000001</v>
      </c>
      <c r="G37" t="str">
        <f t="shared" si="0"/>
        <v>YDL5</v>
      </c>
      <c r="H37" t="str">
        <f t="shared" si="1"/>
        <v>YDL5</v>
      </c>
    </row>
    <row r="38" spans="1:8" x14ac:dyDescent="0.25">
      <c r="A38" t="str">
        <f>VLOOKUP(B38,Master!E:J,6,0)</f>
        <v>YDL5RegularQD</v>
      </c>
      <c r="B38">
        <v>124181</v>
      </c>
      <c r="C38" t="s">
        <v>276</v>
      </c>
      <c r="D38" s="4">
        <v>43555</v>
      </c>
      <c r="E38">
        <v>10.209</v>
      </c>
      <c r="G38" t="str">
        <f t="shared" si="0"/>
        <v>YDL5</v>
      </c>
      <c r="H38" t="str">
        <f t="shared" si="1"/>
        <v>YDL5</v>
      </c>
    </row>
    <row r="39" spans="1:8" x14ac:dyDescent="0.25">
      <c r="A39" t="str">
        <f>VLOOKUP(B39,Master!E:J,6,0)</f>
        <v>YDL5RegularWD</v>
      </c>
      <c r="B39">
        <v>124179</v>
      </c>
      <c r="C39" t="s">
        <v>277</v>
      </c>
      <c r="D39" s="4">
        <v>43555</v>
      </c>
      <c r="E39">
        <v>10.1793</v>
      </c>
      <c r="G39" t="str">
        <f t="shared" si="0"/>
        <v>YDL5</v>
      </c>
      <c r="H39" t="str">
        <f t="shared" si="1"/>
        <v>YDL5</v>
      </c>
    </row>
    <row r="40" spans="1:8" x14ac:dyDescent="0.25">
      <c r="A40" t="str">
        <f>VLOOKUP(B40,Master!E:J,6,0)</f>
        <v>YD26DirectD</v>
      </c>
      <c r="B40">
        <v>118922</v>
      </c>
      <c r="C40" t="s">
        <v>278</v>
      </c>
      <c r="D40" s="4">
        <v>43555</v>
      </c>
      <c r="E40">
        <v>10.9131</v>
      </c>
      <c r="G40" t="str">
        <f t="shared" si="0"/>
        <v>YD26</v>
      </c>
      <c r="H40" t="str">
        <f t="shared" si="1"/>
        <v>YD26</v>
      </c>
    </row>
    <row r="41" spans="1:8" x14ac:dyDescent="0.25">
      <c r="A41" t="str">
        <f>VLOOKUP(B41,Master!E:J,6,0)</f>
        <v>YD26DirectG</v>
      </c>
      <c r="B41">
        <v>118924</v>
      </c>
      <c r="C41" t="s">
        <v>279</v>
      </c>
      <c r="D41" s="4">
        <v>43555</v>
      </c>
      <c r="E41">
        <v>59.7468</v>
      </c>
      <c r="G41" t="str">
        <f t="shared" si="0"/>
        <v>YD26</v>
      </c>
      <c r="H41" t="str">
        <f t="shared" si="1"/>
        <v>YD26</v>
      </c>
    </row>
    <row r="42" spans="1:8" x14ac:dyDescent="0.25">
      <c r="A42" t="str">
        <f>VLOOKUP(B42,Master!E:J,6,0)</f>
        <v>YD26DirectMD</v>
      </c>
      <c r="B42">
        <v>118921</v>
      </c>
      <c r="C42" t="s">
        <v>280</v>
      </c>
      <c r="D42" s="4">
        <v>43555</v>
      </c>
      <c r="E42">
        <v>11.1427</v>
      </c>
      <c r="G42" t="str">
        <f t="shared" si="0"/>
        <v>YD26</v>
      </c>
      <c r="H42" t="str">
        <f t="shared" si="1"/>
        <v>YD26</v>
      </c>
    </row>
    <row r="43" spans="1:8" x14ac:dyDescent="0.25">
      <c r="A43" t="str">
        <f>VLOOKUP(B43,Master!E:J,6,0)</f>
        <v>YD26RegularD</v>
      </c>
      <c r="B43">
        <v>100077</v>
      </c>
      <c r="C43" t="s">
        <v>281</v>
      </c>
      <c r="D43" s="4">
        <v>43555</v>
      </c>
      <c r="E43">
        <v>10.8193</v>
      </c>
      <c r="G43" t="str">
        <f t="shared" si="0"/>
        <v>YD26</v>
      </c>
      <c r="H43" t="str">
        <f t="shared" si="1"/>
        <v>YD26</v>
      </c>
    </row>
    <row r="44" spans="1:8" x14ac:dyDescent="0.25">
      <c r="A44" t="str">
        <f>VLOOKUP(B44,Master!E:J,6,0)</f>
        <v>YD26RegularG</v>
      </c>
      <c r="B44">
        <v>100078</v>
      </c>
      <c r="C44" t="s">
        <v>282</v>
      </c>
      <c r="D44" s="4">
        <v>43555</v>
      </c>
      <c r="E44">
        <v>57.583399999999997</v>
      </c>
      <c r="G44" t="str">
        <f t="shared" si="0"/>
        <v>YD26</v>
      </c>
      <c r="H44" t="str">
        <f t="shared" si="1"/>
        <v>YD26</v>
      </c>
    </row>
    <row r="45" spans="1:8" x14ac:dyDescent="0.25">
      <c r="A45" t="str">
        <f>VLOOKUP(B45,Master!E:J,6,0)</f>
        <v>YD26RegularMD</v>
      </c>
      <c r="B45">
        <v>100079</v>
      </c>
      <c r="C45" t="s">
        <v>283</v>
      </c>
      <c r="D45" s="4">
        <v>43555</v>
      </c>
      <c r="E45">
        <v>11.0473</v>
      </c>
      <c r="G45" t="str">
        <f t="shared" si="0"/>
        <v>YD26</v>
      </c>
      <c r="H45" t="str">
        <f t="shared" si="1"/>
        <v>YD26</v>
      </c>
    </row>
    <row r="46" spans="1:8" x14ac:dyDescent="0.25">
      <c r="A46" t="str">
        <f>VLOOKUP(B46,Master!E:J,6,0)</f>
        <v>YDW6DirectD</v>
      </c>
      <c r="B46">
        <v>144647</v>
      </c>
      <c r="C46" t="s">
        <v>284</v>
      </c>
      <c r="D46" s="4">
        <v>43555</v>
      </c>
      <c r="E46">
        <v>10.7613</v>
      </c>
      <c r="G46" t="str">
        <f t="shared" si="0"/>
        <v>YDW6</v>
      </c>
      <c r="H46" t="str">
        <f t="shared" si="1"/>
        <v>YDW6</v>
      </c>
    </row>
    <row r="47" spans="1:8" x14ac:dyDescent="0.25">
      <c r="A47" t="str">
        <f>VLOOKUP(B47,Master!E:J,6,0)</f>
        <v>YDW6DirectG</v>
      </c>
      <c r="B47">
        <v>144646</v>
      </c>
      <c r="C47" t="s">
        <v>285</v>
      </c>
      <c r="D47" s="4">
        <v>43555</v>
      </c>
      <c r="E47">
        <v>10.7614</v>
      </c>
      <c r="G47" t="str">
        <f t="shared" si="0"/>
        <v>YDW6</v>
      </c>
      <c r="H47" t="str">
        <f t="shared" si="1"/>
        <v>YDW6</v>
      </c>
    </row>
    <row r="48" spans="1:8" x14ac:dyDescent="0.25">
      <c r="A48" t="str">
        <f>VLOOKUP(B48,Master!E:J,6,0)</f>
        <v>YDW6DirectMD</v>
      </c>
      <c r="B48">
        <v>144651</v>
      </c>
      <c r="C48" t="s">
        <v>286</v>
      </c>
      <c r="D48" s="4">
        <v>43555</v>
      </c>
      <c r="E48">
        <v>10.332599999999999</v>
      </c>
      <c r="G48" t="str">
        <f t="shared" si="0"/>
        <v>YDW6</v>
      </c>
      <c r="H48" t="str">
        <f t="shared" si="1"/>
        <v>YDW6</v>
      </c>
    </row>
    <row r="49" spans="1:8" x14ac:dyDescent="0.25">
      <c r="A49" t="str">
        <f>VLOOKUP(B49,Master!E:J,6,0)</f>
        <v>YDW6DirectQD</v>
      </c>
      <c r="B49">
        <v>144648</v>
      </c>
      <c r="C49" t="s">
        <v>287</v>
      </c>
      <c r="D49" s="4">
        <v>43555</v>
      </c>
      <c r="E49">
        <v>10.3546</v>
      </c>
      <c r="G49" t="str">
        <f t="shared" si="0"/>
        <v>YDW6</v>
      </c>
      <c r="H49" t="str">
        <f t="shared" si="1"/>
        <v>YDW6</v>
      </c>
    </row>
    <row r="50" spans="1:8" x14ac:dyDescent="0.25">
      <c r="A50" t="str">
        <f>VLOOKUP(B50,Master!E:J,6,0)</f>
        <v>YDW6RegularD</v>
      </c>
      <c r="B50">
        <v>144650</v>
      </c>
      <c r="C50" t="s">
        <v>288</v>
      </c>
      <c r="D50" s="4">
        <v>43555</v>
      </c>
      <c r="E50">
        <v>10.746499999999999</v>
      </c>
      <c r="G50" t="str">
        <f t="shared" si="0"/>
        <v>YDW6</v>
      </c>
      <c r="H50" t="str">
        <f t="shared" si="1"/>
        <v>YDW6</v>
      </c>
    </row>
    <row r="51" spans="1:8" x14ac:dyDescent="0.25">
      <c r="A51" t="str">
        <f>VLOOKUP(B51,Master!E:J,6,0)</f>
        <v>YDW6RegularG</v>
      </c>
      <c r="B51">
        <v>144644</v>
      </c>
      <c r="C51" t="s">
        <v>289</v>
      </c>
      <c r="D51" s="4">
        <v>43555</v>
      </c>
      <c r="E51">
        <v>10.746499999999999</v>
      </c>
      <c r="G51" t="str">
        <f t="shared" si="0"/>
        <v>YDW6</v>
      </c>
      <c r="H51" t="str">
        <f t="shared" si="1"/>
        <v>YDW6</v>
      </c>
    </row>
    <row r="52" spans="1:8" x14ac:dyDescent="0.25">
      <c r="A52" t="str">
        <f>VLOOKUP(B52,Master!E:J,6,0)</f>
        <v>YDW6RegularMD</v>
      </c>
      <c r="B52">
        <v>144645</v>
      </c>
      <c r="C52" t="s">
        <v>290</v>
      </c>
      <c r="D52" s="4">
        <v>43555</v>
      </c>
      <c r="E52">
        <v>10.324199999999999</v>
      </c>
      <c r="G52" t="str">
        <f t="shared" si="0"/>
        <v>YDW6</v>
      </c>
      <c r="H52" t="str">
        <f t="shared" si="1"/>
        <v>YDW6</v>
      </c>
    </row>
    <row r="53" spans="1:8" x14ac:dyDescent="0.25">
      <c r="A53" t="str">
        <f>VLOOKUP(B53,Master!E:J,6,0)</f>
        <v>YDW6RegularQD</v>
      </c>
      <c r="B53">
        <v>144649</v>
      </c>
      <c r="C53" t="s">
        <v>291</v>
      </c>
      <c r="D53" s="4">
        <v>43555</v>
      </c>
      <c r="E53">
        <v>10.345599999999999</v>
      </c>
      <c r="G53" t="str">
        <f t="shared" si="0"/>
        <v>YDW6</v>
      </c>
      <c r="H53" t="str">
        <f t="shared" si="1"/>
        <v>YDW6</v>
      </c>
    </row>
    <row r="54" spans="1:8" x14ac:dyDescent="0.25">
      <c r="A54" t="str">
        <f>VLOOKUP(B54,Master!E:J,6,0)</f>
        <v>YD31DirectDD</v>
      </c>
      <c r="B54">
        <v>119087</v>
      </c>
      <c r="C54" t="s">
        <v>292</v>
      </c>
      <c r="D54" s="4">
        <v>43555</v>
      </c>
      <c r="E54">
        <v>9.9318000000000008</v>
      </c>
      <c r="G54" t="str">
        <f t="shared" si="0"/>
        <v>YD31</v>
      </c>
      <c r="H54" t="str">
        <f t="shared" si="1"/>
        <v>YD31</v>
      </c>
    </row>
    <row r="55" spans="1:8" x14ac:dyDescent="0.25">
      <c r="A55" t="str">
        <f>VLOOKUP(B55,Master!E:J,6,0)</f>
        <v>YD31DirectD</v>
      </c>
      <c r="B55">
        <v>119083</v>
      </c>
      <c r="C55" t="s">
        <v>293</v>
      </c>
      <c r="D55" s="4">
        <v>43555</v>
      </c>
      <c r="E55">
        <v>11.122999999999999</v>
      </c>
      <c r="G55" t="str">
        <f t="shared" si="0"/>
        <v>YD31</v>
      </c>
      <c r="H55" t="str">
        <f t="shared" si="1"/>
        <v>YD31</v>
      </c>
    </row>
    <row r="56" spans="1:8" x14ac:dyDescent="0.25">
      <c r="A56" t="str">
        <f>VLOOKUP(B56,Master!E:J,6,0)</f>
        <v>YD31DirectG</v>
      </c>
      <c r="B56">
        <v>119082</v>
      </c>
      <c r="C56" t="s">
        <v>294</v>
      </c>
      <c r="D56" s="4">
        <v>43555</v>
      </c>
      <c r="E56">
        <v>29.126799999999999</v>
      </c>
      <c r="G56" t="str">
        <f t="shared" si="0"/>
        <v>YD31</v>
      </c>
      <c r="H56" t="str">
        <f t="shared" si="1"/>
        <v>YD31</v>
      </c>
    </row>
    <row r="57" spans="1:8" x14ac:dyDescent="0.25">
      <c r="A57" t="str">
        <f>VLOOKUP(B57,Master!E:J,6,0)</f>
        <v>YD31DirectMD</v>
      </c>
      <c r="B57">
        <v>119084</v>
      </c>
      <c r="C57" t="s">
        <v>295</v>
      </c>
      <c r="D57" s="4">
        <v>43555</v>
      </c>
      <c r="E57">
        <v>10.238799999999999</v>
      </c>
      <c r="G57" t="str">
        <f t="shared" si="0"/>
        <v>YD31</v>
      </c>
      <c r="H57" t="str">
        <f t="shared" si="1"/>
        <v>YD31</v>
      </c>
    </row>
    <row r="58" spans="1:8" x14ac:dyDescent="0.25">
      <c r="A58" t="str">
        <f>VLOOKUP(B58,Master!E:J,6,0)</f>
        <v>YD31DirectQD</v>
      </c>
      <c r="B58">
        <v>119085</v>
      </c>
      <c r="C58" t="s">
        <v>296</v>
      </c>
      <c r="D58" s="4">
        <v>43555</v>
      </c>
      <c r="E58">
        <v>10.4724</v>
      </c>
      <c r="G58" t="str">
        <f t="shared" si="0"/>
        <v>YD31</v>
      </c>
      <c r="H58" t="str">
        <f t="shared" si="1"/>
        <v>YD31</v>
      </c>
    </row>
    <row r="59" spans="1:8" x14ac:dyDescent="0.25">
      <c r="A59" t="str">
        <f>VLOOKUP(B59,Master!E:J,6,0)</f>
        <v>YD31DirectWD</v>
      </c>
      <c r="B59">
        <v>119086</v>
      </c>
      <c r="C59" t="s">
        <v>297</v>
      </c>
      <c r="D59" s="4">
        <v>43555</v>
      </c>
      <c r="E59">
        <v>9.9359999999999999</v>
      </c>
      <c r="G59" t="str">
        <f t="shared" si="0"/>
        <v>YD31</v>
      </c>
      <c r="H59" t="str">
        <f t="shared" si="1"/>
        <v>YD31</v>
      </c>
    </row>
    <row r="60" spans="1:8" x14ac:dyDescent="0.25">
      <c r="A60" t="str">
        <f>VLOOKUP(B60,Master!E:J,6,0)</f>
        <v>YD31RegularDD</v>
      </c>
      <c r="B60">
        <v>101840</v>
      </c>
      <c r="C60" t="s">
        <v>298</v>
      </c>
      <c r="D60" s="4">
        <v>43555</v>
      </c>
      <c r="E60">
        <v>9.8864999999999998</v>
      </c>
      <c r="G60" t="str">
        <f t="shared" si="0"/>
        <v>YD31</v>
      </c>
      <c r="H60" t="str">
        <f t="shared" si="1"/>
        <v>YD31</v>
      </c>
    </row>
    <row r="61" spans="1:8" x14ac:dyDescent="0.25">
      <c r="A61" t="str">
        <f>VLOOKUP(B61,Master!E:J,6,0)</f>
        <v>YD31RegularD</v>
      </c>
      <c r="B61">
        <v>101839</v>
      </c>
      <c r="C61" t="s">
        <v>299</v>
      </c>
      <c r="D61" s="4">
        <v>43555</v>
      </c>
      <c r="E61">
        <v>11.014900000000001</v>
      </c>
      <c r="G61" t="str">
        <f t="shared" si="0"/>
        <v>YD31</v>
      </c>
      <c r="H61" t="str">
        <f t="shared" si="1"/>
        <v>YD31</v>
      </c>
    </row>
    <row r="62" spans="1:8" x14ac:dyDescent="0.25">
      <c r="A62" t="str">
        <f>VLOOKUP(B62,Master!E:J,6,0)</f>
        <v>YD31RegularG</v>
      </c>
      <c r="B62">
        <v>101837</v>
      </c>
      <c r="C62" t="s">
        <v>300</v>
      </c>
      <c r="D62" s="4">
        <v>43555</v>
      </c>
      <c r="E62">
        <v>28.065899999999999</v>
      </c>
      <c r="G62" t="str">
        <f t="shared" si="0"/>
        <v>YD31</v>
      </c>
      <c r="H62" t="str">
        <f t="shared" si="1"/>
        <v>YD31</v>
      </c>
    </row>
    <row r="63" spans="1:8" x14ac:dyDescent="0.25">
      <c r="A63" t="str">
        <f>VLOOKUP(B63,Master!E:J,6,0)</f>
        <v>YD31RegularMD</v>
      </c>
      <c r="B63">
        <v>117061</v>
      </c>
      <c r="C63" t="s">
        <v>301</v>
      </c>
      <c r="D63" s="4">
        <v>43555</v>
      </c>
      <c r="E63">
        <v>10.167999999999999</v>
      </c>
      <c r="G63" t="str">
        <f t="shared" si="0"/>
        <v>YD31</v>
      </c>
      <c r="H63" t="str">
        <f t="shared" si="1"/>
        <v>YD31</v>
      </c>
    </row>
    <row r="64" spans="1:8" x14ac:dyDescent="0.25">
      <c r="A64" t="str">
        <f>VLOOKUP(B64,Master!E:J,6,0)</f>
        <v>YD31RegularQD</v>
      </c>
      <c r="B64">
        <v>117062</v>
      </c>
      <c r="C64" t="s">
        <v>302</v>
      </c>
      <c r="D64" s="4">
        <v>43555</v>
      </c>
      <c r="E64">
        <v>10.371600000000001</v>
      </c>
      <c r="G64" t="str">
        <f t="shared" si="0"/>
        <v>YD31</v>
      </c>
      <c r="H64" t="str">
        <f t="shared" si="1"/>
        <v>YD31</v>
      </c>
    </row>
    <row r="65" spans="1:8" x14ac:dyDescent="0.25">
      <c r="A65" t="str">
        <f>VLOOKUP(B65,Master!E:J,6,0)</f>
        <v>YD31RegularWD</v>
      </c>
      <c r="B65">
        <v>101838</v>
      </c>
      <c r="C65" t="s">
        <v>303</v>
      </c>
      <c r="D65" s="4">
        <v>43555</v>
      </c>
      <c r="E65">
        <v>9.8901000000000003</v>
      </c>
      <c r="G65" t="str">
        <f t="shared" si="0"/>
        <v>YD31</v>
      </c>
      <c r="H65" t="str">
        <f t="shared" si="1"/>
        <v>YD31</v>
      </c>
    </row>
    <row r="66" spans="1:8" x14ac:dyDescent="0.25">
      <c r="A66" t="str">
        <f>VLOOKUP(B66,Master!E:J,6,0)</f>
        <v>YDR9DirectD</v>
      </c>
      <c r="B66">
        <v>139232</v>
      </c>
      <c r="C66" t="s">
        <v>304</v>
      </c>
      <c r="D66" s="4">
        <v>43555</v>
      </c>
      <c r="E66">
        <v>13.6045</v>
      </c>
      <c r="G66" t="str">
        <f t="shared" si="0"/>
        <v>YDR9</v>
      </c>
      <c r="H66" t="e">
        <f t="shared" si="1"/>
        <v>#N/A</v>
      </c>
    </row>
    <row r="67" spans="1:8" x14ac:dyDescent="0.25">
      <c r="A67" t="str">
        <f>VLOOKUP(B67,Master!E:J,6,0)</f>
        <v>YDR9DirectG</v>
      </c>
      <c r="B67">
        <v>139231</v>
      </c>
      <c r="C67" t="s">
        <v>305</v>
      </c>
      <c r="D67" s="4">
        <v>43555</v>
      </c>
      <c r="E67">
        <v>13.6045</v>
      </c>
      <c r="G67" t="str">
        <f t="shared" ref="G67:G130" si="2">LEFT(A67,4)</f>
        <v>YDR9</v>
      </c>
      <c r="H67" t="e">
        <f t="shared" ref="H67:H130" si="3">VLOOKUP(G67,L:L,1,0)</f>
        <v>#N/A</v>
      </c>
    </row>
    <row r="68" spans="1:8" x14ac:dyDescent="0.25">
      <c r="A68" t="str">
        <f>VLOOKUP(B68,Master!E:J,6,0)</f>
        <v>YDR9RegularD</v>
      </c>
      <c r="B68">
        <v>139230</v>
      </c>
      <c r="C68" t="s">
        <v>306</v>
      </c>
      <c r="D68" s="4">
        <v>43555</v>
      </c>
      <c r="E68">
        <v>13.348699999999999</v>
      </c>
      <c r="G68" t="str">
        <f t="shared" si="2"/>
        <v>YDR9</v>
      </c>
      <c r="H68" t="e">
        <f t="shared" si="3"/>
        <v>#N/A</v>
      </c>
    </row>
    <row r="69" spans="1:8" x14ac:dyDescent="0.25">
      <c r="A69" t="str">
        <f>VLOOKUP(B69,Master!E:J,6,0)</f>
        <v>YDR9RegularG</v>
      </c>
      <c r="B69">
        <v>139229</v>
      </c>
      <c r="C69" t="s">
        <v>307</v>
      </c>
      <c r="D69" s="4">
        <v>43555</v>
      </c>
      <c r="E69">
        <v>13.348699999999999</v>
      </c>
      <c r="G69" t="str">
        <f t="shared" si="2"/>
        <v>YDR9</v>
      </c>
      <c r="H69" t="e">
        <f t="shared" si="3"/>
        <v>#N/A</v>
      </c>
    </row>
    <row r="70" spans="1:8" x14ac:dyDescent="0.25">
      <c r="A70" t="str">
        <f>VLOOKUP(B70,Master!E:J,6,0)</f>
        <v>YDS0DirectD</v>
      </c>
      <c r="B70">
        <v>139330</v>
      </c>
      <c r="C70" t="s">
        <v>308</v>
      </c>
      <c r="D70" s="4">
        <v>43555</v>
      </c>
      <c r="E70">
        <v>13.722899999999999</v>
      </c>
      <c r="G70" t="str">
        <f t="shared" si="2"/>
        <v>YDS0</v>
      </c>
      <c r="H70" t="e">
        <f t="shared" si="3"/>
        <v>#N/A</v>
      </c>
    </row>
    <row r="71" spans="1:8" x14ac:dyDescent="0.25">
      <c r="A71" t="str">
        <f>VLOOKUP(B71,Master!E:J,6,0)</f>
        <v>YDS0DirectG</v>
      </c>
      <c r="B71">
        <v>139329</v>
      </c>
      <c r="C71" t="s">
        <v>309</v>
      </c>
      <c r="D71" s="4">
        <v>43555</v>
      </c>
      <c r="E71">
        <v>13.722899999999999</v>
      </c>
      <c r="G71" t="str">
        <f t="shared" si="2"/>
        <v>YDS0</v>
      </c>
      <c r="H71" t="e">
        <f t="shared" si="3"/>
        <v>#N/A</v>
      </c>
    </row>
    <row r="72" spans="1:8" x14ac:dyDescent="0.25">
      <c r="A72" t="str">
        <f>VLOOKUP(B72,Master!E:J,6,0)</f>
        <v>YDS0RegularD</v>
      </c>
      <c r="B72">
        <v>139328</v>
      </c>
      <c r="C72" t="s">
        <v>310</v>
      </c>
      <c r="D72" s="4">
        <v>43555</v>
      </c>
      <c r="E72">
        <v>13.4861</v>
      </c>
      <c r="G72" t="str">
        <f t="shared" si="2"/>
        <v>YDS0</v>
      </c>
      <c r="H72" t="e">
        <f t="shared" si="3"/>
        <v>#N/A</v>
      </c>
    </row>
    <row r="73" spans="1:8" x14ac:dyDescent="0.25">
      <c r="A73" t="str">
        <f>VLOOKUP(B73,Master!E:J,6,0)</f>
        <v>YDS0RegularG</v>
      </c>
      <c r="B73">
        <v>139327</v>
      </c>
      <c r="C73" t="s">
        <v>311</v>
      </c>
      <c r="D73" s="4">
        <v>43555</v>
      </c>
      <c r="E73">
        <v>13.4861</v>
      </c>
      <c r="G73" t="str">
        <f t="shared" si="2"/>
        <v>YDS0</v>
      </c>
      <c r="H73" t="e">
        <f t="shared" si="3"/>
        <v>#N/A</v>
      </c>
    </row>
    <row r="74" spans="1:8" x14ac:dyDescent="0.25">
      <c r="A74" t="str">
        <f>VLOOKUP(B74,Master!E:J,6,0)</f>
        <v>YDS1DirectG</v>
      </c>
      <c r="B74">
        <v>139468</v>
      </c>
      <c r="C74" t="s">
        <v>312</v>
      </c>
      <c r="D74" s="4">
        <v>43555</v>
      </c>
      <c r="E74">
        <v>12.702999999999999</v>
      </c>
      <c r="G74" t="str">
        <f t="shared" si="2"/>
        <v>YDS1</v>
      </c>
      <c r="H74" t="e">
        <f t="shared" si="3"/>
        <v>#N/A</v>
      </c>
    </row>
    <row r="75" spans="1:8" x14ac:dyDescent="0.25">
      <c r="A75" t="str">
        <f>VLOOKUP(B75,Master!E:J,6,0)</f>
        <v>YDS1RegularD</v>
      </c>
      <c r="B75">
        <v>139466</v>
      </c>
      <c r="C75" t="s">
        <v>313</v>
      </c>
      <c r="D75" s="4">
        <v>43555</v>
      </c>
      <c r="E75">
        <v>12.498900000000001</v>
      </c>
      <c r="G75" t="str">
        <f t="shared" si="2"/>
        <v>YDS1</v>
      </c>
      <c r="H75" t="e">
        <f t="shared" si="3"/>
        <v>#N/A</v>
      </c>
    </row>
    <row r="76" spans="1:8" x14ac:dyDescent="0.25">
      <c r="A76" t="str">
        <f>VLOOKUP(B76,Master!E:J,6,0)</f>
        <v>YDS1RegularG</v>
      </c>
      <c r="B76">
        <v>139467</v>
      </c>
      <c r="C76" t="s">
        <v>314</v>
      </c>
      <c r="D76" s="4">
        <v>43555</v>
      </c>
      <c r="E76">
        <v>12.498900000000001</v>
      </c>
      <c r="G76" t="str">
        <f t="shared" si="2"/>
        <v>YDS1</v>
      </c>
      <c r="H76" t="e">
        <f t="shared" si="3"/>
        <v>#N/A</v>
      </c>
    </row>
    <row r="77" spans="1:8" x14ac:dyDescent="0.25">
      <c r="A77" t="str">
        <f>VLOOKUP(B77,Master!E:J,6,0)</f>
        <v>YDS5DirectG</v>
      </c>
      <c r="B77">
        <v>140063</v>
      </c>
      <c r="C77" t="s">
        <v>315</v>
      </c>
      <c r="D77" s="4">
        <v>43555</v>
      </c>
      <c r="E77">
        <v>11.7066</v>
      </c>
      <c r="G77" t="str">
        <f t="shared" si="2"/>
        <v>YDS5</v>
      </c>
      <c r="H77" t="e">
        <f t="shared" si="3"/>
        <v>#N/A</v>
      </c>
    </row>
    <row r="78" spans="1:8" x14ac:dyDescent="0.25">
      <c r="A78" t="str">
        <f>VLOOKUP(B78,Master!E:J,6,0)</f>
        <v>YDS5RegularD</v>
      </c>
      <c r="B78">
        <v>140061</v>
      </c>
      <c r="C78" t="s">
        <v>316</v>
      </c>
      <c r="D78" s="4">
        <v>43555</v>
      </c>
      <c r="E78">
        <v>11.5143</v>
      </c>
      <c r="G78" t="str">
        <f t="shared" si="2"/>
        <v>YDS5</v>
      </c>
      <c r="H78" t="e">
        <f t="shared" si="3"/>
        <v>#N/A</v>
      </c>
    </row>
    <row r="79" spans="1:8" x14ac:dyDescent="0.25">
      <c r="A79" t="str">
        <f>VLOOKUP(B79,Master!E:J,6,0)</f>
        <v>YDS5RegularG</v>
      </c>
      <c r="B79">
        <v>140062</v>
      </c>
      <c r="C79" t="s">
        <v>317</v>
      </c>
      <c r="D79" s="4">
        <v>43555</v>
      </c>
      <c r="E79">
        <v>11.5143</v>
      </c>
      <c r="G79" t="str">
        <f t="shared" si="2"/>
        <v>YDS5</v>
      </c>
      <c r="H79" t="e">
        <f t="shared" si="3"/>
        <v>#N/A</v>
      </c>
    </row>
    <row r="80" spans="1:8" x14ac:dyDescent="0.25">
      <c r="A80" t="str">
        <f>VLOOKUP(B80,Master!E:J,6,0)</f>
        <v>YDN4DirectG</v>
      </c>
      <c r="B80">
        <v>126393</v>
      </c>
      <c r="C80" t="s">
        <v>318</v>
      </c>
      <c r="D80" s="4">
        <v>43555</v>
      </c>
      <c r="E80">
        <v>15.837</v>
      </c>
      <c r="G80" t="str">
        <f t="shared" si="2"/>
        <v>YDN4</v>
      </c>
      <c r="H80" t="e">
        <f t="shared" si="3"/>
        <v>#N/A</v>
      </c>
    </row>
    <row r="81" spans="1:8" x14ac:dyDescent="0.25">
      <c r="A81" t="str">
        <f>VLOOKUP(B81,Master!E:J,6,0)</f>
        <v>YDN4DirectMD</v>
      </c>
      <c r="B81">
        <v>126391</v>
      </c>
      <c r="C81" t="s">
        <v>319</v>
      </c>
      <c r="D81" s="4">
        <v>43555</v>
      </c>
      <c r="E81">
        <v>10.813000000000001</v>
      </c>
      <c r="G81" t="str">
        <f t="shared" si="2"/>
        <v>YDN4</v>
      </c>
      <c r="H81" t="e">
        <f t="shared" si="3"/>
        <v>#N/A</v>
      </c>
    </row>
    <row r="82" spans="1:8" x14ac:dyDescent="0.25">
      <c r="A82" t="str">
        <f>VLOOKUP(B82,Master!E:J,6,0)</f>
        <v>YDN4RegularG</v>
      </c>
      <c r="B82">
        <v>126394</v>
      </c>
      <c r="C82" t="s">
        <v>320</v>
      </c>
      <c r="D82" s="4">
        <v>43555</v>
      </c>
      <c r="E82">
        <v>15.055</v>
      </c>
      <c r="G82" t="str">
        <f t="shared" si="2"/>
        <v>YDN4</v>
      </c>
      <c r="H82" t="e">
        <f t="shared" si="3"/>
        <v>#N/A</v>
      </c>
    </row>
    <row r="83" spans="1:8" x14ac:dyDescent="0.25">
      <c r="A83" t="str">
        <f>VLOOKUP(B83,Master!E:J,6,0)</f>
        <v>YDN4RegularMD</v>
      </c>
      <c r="B83">
        <v>126392</v>
      </c>
      <c r="C83" t="s">
        <v>321</v>
      </c>
      <c r="D83" s="4">
        <v>43555</v>
      </c>
      <c r="E83">
        <v>10.298</v>
      </c>
      <c r="G83" t="str">
        <f t="shared" si="2"/>
        <v>YDN4</v>
      </c>
      <c r="H83" t="e">
        <f t="shared" si="3"/>
        <v>#N/A</v>
      </c>
    </row>
    <row r="84" spans="1:8" x14ac:dyDescent="0.25">
      <c r="A84" t="str">
        <f>VLOOKUP(B84,Master!E:J,6,0)</f>
        <v>YDT1DirectD</v>
      </c>
      <c r="B84">
        <v>141878</v>
      </c>
      <c r="C84" t="s">
        <v>322</v>
      </c>
      <c r="D84" s="4">
        <v>43555</v>
      </c>
      <c r="E84">
        <v>10.265700000000001</v>
      </c>
      <c r="G84" t="str">
        <f t="shared" si="2"/>
        <v>YDT1</v>
      </c>
      <c r="H84" t="e">
        <f t="shared" si="3"/>
        <v>#N/A</v>
      </c>
    </row>
    <row r="85" spans="1:8" x14ac:dyDescent="0.25">
      <c r="A85" t="str">
        <f>VLOOKUP(B85,Master!E:J,6,0)</f>
        <v>YDT1DirectG</v>
      </c>
      <c r="B85">
        <v>141877</v>
      </c>
      <c r="C85" t="s">
        <v>323</v>
      </c>
      <c r="D85" s="4">
        <v>43555</v>
      </c>
      <c r="E85">
        <v>10.265700000000001</v>
      </c>
      <c r="G85" t="str">
        <f t="shared" si="2"/>
        <v>YDT1</v>
      </c>
      <c r="H85" t="e">
        <f t="shared" si="3"/>
        <v>#N/A</v>
      </c>
    </row>
    <row r="86" spans="1:8" x14ac:dyDescent="0.25">
      <c r="A86" t="str">
        <f>VLOOKUP(B86,Master!E:J,6,0)</f>
        <v>YDT1RegularD</v>
      </c>
      <c r="B86">
        <v>141876</v>
      </c>
      <c r="C86" t="s">
        <v>324</v>
      </c>
      <c r="D86" s="4">
        <v>43555</v>
      </c>
      <c r="E86">
        <v>10.1907</v>
      </c>
      <c r="G86" t="str">
        <f t="shared" si="2"/>
        <v>YDT1</v>
      </c>
      <c r="H86" t="e">
        <f t="shared" si="3"/>
        <v>#N/A</v>
      </c>
    </row>
    <row r="87" spans="1:8" x14ac:dyDescent="0.25">
      <c r="A87" t="str">
        <f>VLOOKUP(B87,Master!E:J,6,0)</f>
        <v>YDT1RegularG</v>
      </c>
      <c r="B87">
        <v>141875</v>
      </c>
      <c r="C87" t="s">
        <v>325</v>
      </c>
      <c r="D87" s="4">
        <v>43555</v>
      </c>
      <c r="E87">
        <v>10.1907</v>
      </c>
      <c r="G87" t="str">
        <f t="shared" si="2"/>
        <v>YDT1</v>
      </c>
      <c r="H87" t="e">
        <f t="shared" si="3"/>
        <v>#N/A</v>
      </c>
    </row>
    <row r="88" spans="1:8" x14ac:dyDescent="0.25">
      <c r="A88" t="str">
        <f>VLOOKUP(B88,Master!E:J,6,0)</f>
        <v>YD14DirectD</v>
      </c>
      <c r="B88">
        <v>119020</v>
      </c>
      <c r="C88" t="s">
        <v>326</v>
      </c>
      <c r="D88" s="4">
        <v>43555</v>
      </c>
      <c r="E88">
        <v>38.942999999999998</v>
      </c>
      <c r="G88" t="str">
        <f t="shared" si="2"/>
        <v>YD14</v>
      </c>
      <c r="H88" t="e">
        <f t="shared" si="3"/>
        <v>#N/A</v>
      </c>
    </row>
    <row r="89" spans="1:8" x14ac:dyDescent="0.25">
      <c r="A89" t="str">
        <f>VLOOKUP(B89,Master!E:J,6,0)</f>
        <v>YD14DirectG</v>
      </c>
      <c r="B89">
        <v>119019</v>
      </c>
      <c r="C89" t="s">
        <v>327</v>
      </c>
      <c r="D89" s="4">
        <v>43555</v>
      </c>
      <c r="E89">
        <v>159.84</v>
      </c>
      <c r="G89" t="str">
        <f t="shared" si="2"/>
        <v>YD14</v>
      </c>
      <c r="H89" t="e">
        <f t="shared" si="3"/>
        <v>#N/A</v>
      </c>
    </row>
    <row r="90" spans="1:8" x14ac:dyDescent="0.25">
      <c r="A90" t="str">
        <f>VLOOKUP(B90,Master!E:J,6,0)</f>
        <v>YD14RegularD</v>
      </c>
      <c r="B90">
        <v>100082</v>
      </c>
      <c r="C90" t="s">
        <v>328</v>
      </c>
      <c r="D90" s="4">
        <v>43555</v>
      </c>
      <c r="E90">
        <v>22.847000000000001</v>
      </c>
      <c r="G90" t="str">
        <f t="shared" si="2"/>
        <v>YD14</v>
      </c>
      <c r="H90" t="e">
        <f t="shared" si="3"/>
        <v>#N/A</v>
      </c>
    </row>
    <row r="91" spans="1:8" x14ac:dyDescent="0.25">
      <c r="A91" t="str">
        <f>VLOOKUP(B91,Master!E:J,6,0)</f>
        <v>YD14RegularG</v>
      </c>
      <c r="B91">
        <v>100081</v>
      </c>
      <c r="C91" t="s">
        <v>329</v>
      </c>
      <c r="D91" s="4">
        <v>43555</v>
      </c>
      <c r="E91">
        <v>151.608</v>
      </c>
      <c r="G91" t="str">
        <f t="shared" si="2"/>
        <v>YD14</v>
      </c>
      <c r="H91" t="e">
        <f t="shared" si="3"/>
        <v>#N/A</v>
      </c>
    </row>
    <row r="92" spans="1:8" x14ac:dyDescent="0.25">
      <c r="A92" t="str">
        <f>VLOOKUP(B92,Master!E:J,6,0)</f>
        <v>YD01RegularD</v>
      </c>
      <c r="B92">
        <v>100080</v>
      </c>
      <c r="C92" t="s">
        <v>330</v>
      </c>
      <c r="D92" s="4">
        <v>43555</v>
      </c>
      <c r="E92">
        <v>49.52</v>
      </c>
      <c r="G92" t="str">
        <f t="shared" si="2"/>
        <v>YD01</v>
      </c>
      <c r="H92" t="e">
        <f t="shared" si="3"/>
        <v>#N/A</v>
      </c>
    </row>
    <row r="93" spans="1:8" x14ac:dyDescent="0.25">
      <c r="A93" t="str">
        <f>VLOOKUP(B93,Master!E:J,6,0)</f>
        <v>YD01DirectD</v>
      </c>
      <c r="B93">
        <v>119077</v>
      </c>
      <c r="C93" t="s">
        <v>331</v>
      </c>
      <c r="D93" s="4">
        <v>43555</v>
      </c>
      <c r="E93">
        <v>66.92</v>
      </c>
      <c r="G93" t="str">
        <f t="shared" si="2"/>
        <v>YD01</v>
      </c>
      <c r="H93" t="e">
        <f t="shared" si="3"/>
        <v>#N/A</v>
      </c>
    </row>
    <row r="94" spans="1:8" x14ac:dyDescent="0.25">
      <c r="A94" t="str">
        <f>VLOOKUP(B94,Master!E:J,6,0)</f>
        <v>YD01DirectG</v>
      </c>
      <c r="B94">
        <v>119076</v>
      </c>
      <c r="C94" t="s">
        <v>332</v>
      </c>
      <c r="D94" s="4">
        <v>43555</v>
      </c>
      <c r="E94">
        <v>40.747</v>
      </c>
      <c r="G94" t="str">
        <f t="shared" si="2"/>
        <v>YD01</v>
      </c>
      <c r="H94" t="e">
        <f t="shared" si="3"/>
        <v>#N/A</v>
      </c>
    </row>
    <row r="95" spans="1:8" x14ac:dyDescent="0.25">
      <c r="A95" t="str">
        <f>VLOOKUP(B95,Master!E:J,6,0)</f>
        <v>YD01RegularG</v>
      </c>
      <c r="B95">
        <v>105875</v>
      </c>
      <c r="C95" t="s">
        <v>333</v>
      </c>
      <c r="D95" s="4">
        <v>43555</v>
      </c>
      <c r="E95">
        <v>39.113</v>
      </c>
      <c r="G95" t="str">
        <f t="shared" si="2"/>
        <v>YD01</v>
      </c>
      <c r="H95" t="e">
        <f t="shared" si="3"/>
        <v>#N/A</v>
      </c>
    </row>
    <row r="96" spans="1:8" x14ac:dyDescent="0.25">
      <c r="A96" t="str">
        <f>VLOOKUP(B96,Master!E:J,6,0)</f>
        <v>YD03RegularD</v>
      </c>
      <c r="B96">
        <v>103820</v>
      </c>
      <c r="C96" t="s">
        <v>334</v>
      </c>
      <c r="D96" s="4">
        <v>43555</v>
      </c>
      <c r="E96">
        <v>25.422000000000001</v>
      </c>
      <c r="G96" t="str">
        <f t="shared" si="2"/>
        <v>YD03</v>
      </c>
      <c r="H96" t="e">
        <f t="shared" si="3"/>
        <v>#N/A</v>
      </c>
    </row>
    <row r="97" spans="1:8" x14ac:dyDescent="0.25">
      <c r="A97" t="str">
        <f>VLOOKUP(B97,Master!E:J,6,0)</f>
        <v>YD03DirectD</v>
      </c>
      <c r="B97">
        <v>119219</v>
      </c>
      <c r="C97" t="s">
        <v>335</v>
      </c>
      <c r="D97" s="4">
        <v>43555</v>
      </c>
      <c r="E97">
        <v>56.069000000000003</v>
      </c>
      <c r="G97" t="str">
        <f t="shared" si="2"/>
        <v>YD03</v>
      </c>
      <c r="H97" t="e">
        <f t="shared" si="3"/>
        <v>#N/A</v>
      </c>
    </row>
    <row r="98" spans="1:8" x14ac:dyDescent="0.25">
      <c r="A98" t="str">
        <f>VLOOKUP(B98,Master!E:J,6,0)</f>
        <v>YD03DirectG</v>
      </c>
      <c r="B98">
        <v>119218</v>
      </c>
      <c r="C98" t="s">
        <v>336</v>
      </c>
      <c r="D98" s="4">
        <v>43555</v>
      </c>
      <c r="E98">
        <v>234.571</v>
      </c>
      <c r="G98" t="str">
        <f t="shared" si="2"/>
        <v>YD03</v>
      </c>
      <c r="H98" t="e">
        <f t="shared" si="3"/>
        <v>#N/A</v>
      </c>
    </row>
    <row r="99" spans="1:8" x14ac:dyDescent="0.25">
      <c r="A99" t="str">
        <f>VLOOKUP(B99,Master!E:J,6,0)</f>
        <v>YD03RegularG</v>
      </c>
      <c r="B99">
        <v>103819</v>
      </c>
      <c r="C99" t="s">
        <v>337</v>
      </c>
      <c r="D99" s="4">
        <v>43555</v>
      </c>
      <c r="E99">
        <v>223.16499999999999</v>
      </c>
      <c r="G99" t="str">
        <f t="shared" si="2"/>
        <v>YD03</v>
      </c>
      <c r="H99" t="e">
        <f t="shared" si="3"/>
        <v>#N/A</v>
      </c>
    </row>
    <row r="100" spans="1:8" x14ac:dyDescent="0.25">
      <c r="A100" t="str">
        <f>VLOOKUP(B100,Master!E:J,6,0)</f>
        <v>YDR8DirectD</v>
      </c>
      <c r="B100">
        <v>136568</v>
      </c>
      <c r="C100" t="s">
        <v>338</v>
      </c>
      <c r="D100" s="4">
        <v>43555</v>
      </c>
      <c r="E100">
        <v>11.23</v>
      </c>
      <c r="G100" t="str">
        <f t="shared" si="2"/>
        <v>YDR8</v>
      </c>
      <c r="H100" t="e">
        <f t="shared" si="3"/>
        <v>#N/A</v>
      </c>
    </row>
    <row r="101" spans="1:8" x14ac:dyDescent="0.25">
      <c r="A101" t="str">
        <f>VLOOKUP(B101,Master!E:J,6,0)</f>
        <v>YDR8DirectG</v>
      </c>
      <c r="B101">
        <v>136567</v>
      </c>
      <c r="C101" t="s">
        <v>339</v>
      </c>
      <c r="D101" s="4">
        <v>43555</v>
      </c>
      <c r="E101">
        <v>13.170999999999999</v>
      </c>
      <c r="G101" t="str">
        <f t="shared" si="2"/>
        <v>YDR8</v>
      </c>
      <c r="H101" t="e">
        <f t="shared" si="3"/>
        <v>#N/A</v>
      </c>
    </row>
    <row r="102" spans="1:8" x14ac:dyDescent="0.25">
      <c r="A102" t="str">
        <f>VLOOKUP(B102,Master!E:J,6,0)</f>
        <v>YDR8DirectMD</v>
      </c>
      <c r="B102">
        <v>136569</v>
      </c>
      <c r="C102" t="s">
        <v>340</v>
      </c>
      <c r="D102" s="4">
        <v>43555</v>
      </c>
      <c r="E102">
        <v>12.113</v>
      </c>
      <c r="G102" t="str">
        <f t="shared" si="2"/>
        <v>YDR8</v>
      </c>
      <c r="H102" t="e">
        <f t="shared" si="3"/>
        <v>#N/A</v>
      </c>
    </row>
    <row r="103" spans="1:8" x14ac:dyDescent="0.25">
      <c r="A103" t="str">
        <f>VLOOKUP(B103,Master!E:J,6,0)</f>
        <v>YDR8DirectQD</v>
      </c>
      <c r="B103">
        <v>136570</v>
      </c>
      <c r="C103" t="s">
        <v>341</v>
      </c>
      <c r="D103" s="4">
        <v>43555</v>
      </c>
      <c r="E103">
        <v>12.161</v>
      </c>
      <c r="G103" t="str">
        <f t="shared" si="2"/>
        <v>YDR8</v>
      </c>
      <c r="H103" t="e">
        <f t="shared" si="3"/>
        <v>#N/A</v>
      </c>
    </row>
    <row r="104" spans="1:8" x14ac:dyDescent="0.25">
      <c r="A104" t="str">
        <f>VLOOKUP(B104,Master!E:J,6,0)</f>
        <v>YDR8RegularD</v>
      </c>
      <c r="B104">
        <v>136564</v>
      </c>
      <c r="C104" t="s">
        <v>342</v>
      </c>
      <c r="D104" s="4">
        <v>43555</v>
      </c>
      <c r="E104">
        <v>10.65</v>
      </c>
      <c r="G104" t="str">
        <f t="shared" si="2"/>
        <v>YDR8</v>
      </c>
      <c r="H104" t="e">
        <f t="shared" si="3"/>
        <v>#N/A</v>
      </c>
    </row>
    <row r="105" spans="1:8" x14ac:dyDescent="0.25">
      <c r="A105" t="str">
        <f>VLOOKUP(B105,Master!E:J,6,0)</f>
        <v>YDR8RegularG</v>
      </c>
      <c r="B105">
        <v>136563</v>
      </c>
      <c r="C105" t="s">
        <v>343</v>
      </c>
      <c r="D105" s="4">
        <v>43555</v>
      </c>
      <c r="E105">
        <v>12.625</v>
      </c>
      <c r="G105" t="str">
        <f t="shared" si="2"/>
        <v>YDR8</v>
      </c>
      <c r="H105" t="e">
        <f t="shared" si="3"/>
        <v>#N/A</v>
      </c>
    </row>
    <row r="106" spans="1:8" x14ac:dyDescent="0.25">
      <c r="A106" t="str">
        <f>VLOOKUP(B106,Master!E:J,6,0)</f>
        <v>YDR8RegularMD</v>
      </c>
      <c r="B106">
        <v>136565</v>
      </c>
      <c r="C106" t="s">
        <v>344</v>
      </c>
      <c r="D106" s="4">
        <v>43555</v>
      </c>
      <c r="E106">
        <v>10.893000000000001</v>
      </c>
      <c r="G106" t="str">
        <f t="shared" si="2"/>
        <v>YDR8</v>
      </c>
      <c r="H106" t="e">
        <f t="shared" si="3"/>
        <v>#N/A</v>
      </c>
    </row>
    <row r="107" spans="1:8" x14ac:dyDescent="0.25">
      <c r="A107" t="str">
        <f>VLOOKUP(B107,Master!E:J,6,0)</f>
        <v>YDR8RegularQD</v>
      </c>
      <c r="B107">
        <v>136566</v>
      </c>
      <c r="C107" t="s">
        <v>345</v>
      </c>
      <c r="D107" s="4">
        <v>43555</v>
      </c>
      <c r="E107">
        <v>10.836</v>
      </c>
      <c r="G107" t="str">
        <f t="shared" si="2"/>
        <v>YDR8</v>
      </c>
      <c r="H107" t="e">
        <f t="shared" si="3"/>
        <v>#N/A</v>
      </c>
    </row>
    <row r="108" spans="1:8" x14ac:dyDescent="0.25">
      <c r="A108" t="str">
        <f>VLOOKUP(B108,Master!E:J,6,0)</f>
        <v>YDR7DirectQD</v>
      </c>
      <c r="B108">
        <v>136266</v>
      </c>
      <c r="C108" t="s">
        <v>346</v>
      </c>
      <c r="D108" s="4">
        <v>43555</v>
      </c>
      <c r="E108">
        <v>11.715199999999999</v>
      </c>
      <c r="G108" t="str">
        <f t="shared" si="2"/>
        <v>YDR7</v>
      </c>
      <c r="H108" t="e">
        <f t="shared" si="3"/>
        <v>#N/A</v>
      </c>
    </row>
    <row r="109" spans="1:8" x14ac:dyDescent="0.25">
      <c r="A109" t="str">
        <f>VLOOKUP(B109,Master!E:J,6,0)</f>
        <v>YDR7DirectD</v>
      </c>
      <c r="B109">
        <v>136265</v>
      </c>
      <c r="C109" t="s">
        <v>347</v>
      </c>
      <c r="D109" s="4">
        <v>43555</v>
      </c>
      <c r="E109">
        <v>11.715199999999999</v>
      </c>
      <c r="G109" t="str">
        <f t="shared" si="2"/>
        <v>YDR7</v>
      </c>
      <c r="H109" t="e">
        <f t="shared" si="3"/>
        <v>#N/A</v>
      </c>
    </row>
    <row r="110" spans="1:8" x14ac:dyDescent="0.25">
      <c r="A110" t="str">
        <f>VLOOKUP(B110,Master!E:J,6,0)</f>
        <v>YDR7DirectG</v>
      </c>
      <c r="B110">
        <v>136264</v>
      </c>
      <c r="C110" t="s">
        <v>348</v>
      </c>
      <c r="D110" s="4">
        <v>43555</v>
      </c>
      <c r="E110">
        <v>11.715199999999999</v>
      </c>
      <c r="G110" t="str">
        <f t="shared" si="2"/>
        <v>YDR7</v>
      </c>
      <c r="H110" t="e">
        <f t="shared" si="3"/>
        <v>#N/A</v>
      </c>
    </row>
    <row r="111" spans="1:8" x14ac:dyDescent="0.25">
      <c r="A111" t="str">
        <f>VLOOKUP(B111,Master!E:J,6,0)</f>
        <v>YDR7RegularQD</v>
      </c>
      <c r="B111">
        <v>136263</v>
      </c>
      <c r="C111" t="s">
        <v>349</v>
      </c>
      <c r="D111" s="4">
        <v>43555</v>
      </c>
      <c r="E111">
        <v>11.663</v>
      </c>
      <c r="G111" t="str">
        <f t="shared" si="2"/>
        <v>YDR7</v>
      </c>
      <c r="H111" t="e">
        <f t="shared" si="3"/>
        <v>#N/A</v>
      </c>
    </row>
    <row r="112" spans="1:8" x14ac:dyDescent="0.25">
      <c r="A112" t="str">
        <f>VLOOKUP(B112,Master!E:J,6,0)</f>
        <v>YDR7RegularD</v>
      </c>
      <c r="B112">
        <v>136267</v>
      </c>
      <c r="C112" t="s">
        <v>350</v>
      </c>
      <c r="D112" s="4">
        <v>43555</v>
      </c>
      <c r="E112">
        <v>11.663</v>
      </c>
      <c r="G112" t="str">
        <f t="shared" si="2"/>
        <v>YDR7</v>
      </c>
      <c r="H112" t="e">
        <f t="shared" si="3"/>
        <v>#N/A</v>
      </c>
    </row>
    <row r="113" spans="1:8" x14ac:dyDescent="0.25">
      <c r="A113" t="str">
        <f>VLOOKUP(B113,Master!E:J,6,0)</f>
        <v>YDR7RegularG</v>
      </c>
      <c r="B113">
        <v>136262</v>
      </c>
      <c r="C113" t="s">
        <v>351</v>
      </c>
      <c r="D113" s="4">
        <v>43555</v>
      </c>
      <c r="E113">
        <v>11.663</v>
      </c>
      <c r="G113" t="str">
        <f t="shared" si="2"/>
        <v>YDR7</v>
      </c>
      <c r="H113" t="e">
        <f t="shared" si="3"/>
        <v>#N/A</v>
      </c>
    </row>
    <row r="114" spans="1:8" x14ac:dyDescent="0.25">
      <c r="A114" t="str">
        <f>VLOOKUP(B114,Master!E:J,6,0)</f>
        <v>YDS2DirectG</v>
      </c>
      <c r="B114">
        <v>139511</v>
      </c>
      <c r="C114" t="s">
        <v>352</v>
      </c>
      <c r="D114" s="4">
        <v>43555</v>
      </c>
      <c r="E114">
        <v>11.5905</v>
      </c>
      <c r="G114" t="str">
        <f t="shared" si="2"/>
        <v>YDS2</v>
      </c>
      <c r="H114" t="e">
        <f t="shared" si="3"/>
        <v>#N/A</v>
      </c>
    </row>
    <row r="115" spans="1:8" x14ac:dyDescent="0.25">
      <c r="A115" t="str">
        <f>VLOOKUP(B115,Master!E:J,6,0)</f>
        <v>YDS2RegularQD</v>
      </c>
      <c r="B115">
        <v>139510</v>
      </c>
      <c r="C115" t="s">
        <v>353</v>
      </c>
      <c r="D115" s="4">
        <v>43555</v>
      </c>
      <c r="E115">
        <v>11.4154</v>
      </c>
      <c r="G115" t="str">
        <f t="shared" si="2"/>
        <v>YDS2</v>
      </c>
      <c r="H115" t="e">
        <f t="shared" si="3"/>
        <v>#N/A</v>
      </c>
    </row>
    <row r="116" spans="1:8" x14ac:dyDescent="0.25">
      <c r="A116" t="str">
        <f>VLOOKUP(B116,Master!E:J,6,0)</f>
        <v>YDS2RegularD</v>
      </c>
      <c r="B116">
        <v>139507</v>
      </c>
      <c r="C116" t="s">
        <v>354</v>
      </c>
      <c r="D116" s="4">
        <v>43555</v>
      </c>
      <c r="E116">
        <v>11.4154</v>
      </c>
      <c r="G116" t="str">
        <f t="shared" si="2"/>
        <v>YDS2</v>
      </c>
      <c r="H116" t="e">
        <f t="shared" si="3"/>
        <v>#N/A</v>
      </c>
    </row>
    <row r="117" spans="1:8" x14ac:dyDescent="0.25">
      <c r="A117" t="str">
        <f>VLOOKUP(B117,Master!E:J,6,0)</f>
        <v>YDS2RegularG</v>
      </c>
      <c r="B117">
        <v>139512</v>
      </c>
      <c r="C117" t="s">
        <v>355</v>
      </c>
      <c r="D117" s="4">
        <v>43555</v>
      </c>
      <c r="E117">
        <v>11.4154</v>
      </c>
      <c r="G117" t="str">
        <f t="shared" si="2"/>
        <v>YDS2</v>
      </c>
      <c r="H117" t="e">
        <f t="shared" si="3"/>
        <v>#N/A</v>
      </c>
    </row>
    <row r="118" spans="1:8" x14ac:dyDescent="0.25">
      <c r="A118" t="str">
        <f>VLOOKUP(B118,Master!E:J,6,0)</f>
        <v>YDS6DirectD</v>
      </c>
      <c r="B118">
        <v>140834</v>
      </c>
      <c r="C118" t="s">
        <v>356</v>
      </c>
      <c r="D118" s="4">
        <v>43555</v>
      </c>
      <c r="E118">
        <v>11.538500000000001</v>
      </c>
      <c r="G118" t="str">
        <f t="shared" si="2"/>
        <v>YDS6</v>
      </c>
      <c r="H118" t="e">
        <f t="shared" si="3"/>
        <v>#N/A</v>
      </c>
    </row>
    <row r="119" spans="1:8" x14ac:dyDescent="0.25">
      <c r="A119" t="str">
        <f>VLOOKUP(B119,Master!E:J,6,0)</f>
        <v>YDS6DirectG</v>
      </c>
      <c r="B119">
        <v>140833</v>
      </c>
      <c r="C119" t="s">
        <v>357</v>
      </c>
      <c r="D119" s="4">
        <v>43555</v>
      </c>
      <c r="E119">
        <v>11.538500000000001</v>
      </c>
      <c r="G119" t="str">
        <f t="shared" si="2"/>
        <v>YDS6</v>
      </c>
      <c r="H119" t="e">
        <f t="shared" si="3"/>
        <v>#N/A</v>
      </c>
    </row>
    <row r="120" spans="1:8" x14ac:dyDescent="0.25">
      <c r="A120" t="str">
        <f>VLOOKUP(B120,Master!E:J,6,0)</f>
        <v>YDS6RegularQD</v>
      </c>
      <c r="B120">
        <v>140832</v>
      </c>
      <c r="C120" t="s">
        <v>358</v>
      </c>
      <c r="D120" s="4">
        <v>43555</v>
      </c>
      <c r="E120">
        <v>11.514699999999999</v>
      </c>
      <c r="G120" t="str">
        <f t="shared" si="2"/>
        <v>YDS6</v>
      </c>
      <c r="H120" t="e">
        <f t="shared" si="3"/>
        <v>#N/A</v>
      </c>
    </row>
    <row r="121" spans="1:8" x14ac:dyDescent="0.25">
      <c r="A121" t="str">
        <f>VLOOKUP(B121,Master!E:J,6,0)</f>
        <v>YDS6RegularD</v>
      </c>
      <c r="B121">
        <v>140829</v>
      </c>
      <c r="C121" t="s">
        <v>359</v>
      </c>
      <c r="D121" s="4">
        <v>43555</v>
      </c>
      <c r="E121">
        <v>11.514699999999999</v>
      </c>
      <c r="G121" t="str">
        <f t="shared" si="2"/>
        <v>YDS6</v>
      </c>
      <c r="H121" t="e">
        <f t="shared" si="3"/>
        <v>#N/A</v>
      </c>
    </row>
    <row r="122" spans="1:8" x14ac:dyDescent="0.25">
      <c r="A122" t="str">
        <f>VLOOKUP(B122,Master!E:J,6,0)</f>
        <v>YDS6RegularG</v>
      </c>
      <c r="B122">
        <v>140831</v>
      </c>
      <c r="C122" t="s">
        <v>360</v>
      </c>
      <c r="D122" s="4">
        <v>43555</v>
      </c>
      <c r="E122">
        <v>11.514699999999999</v>
      </c>
      <c r="G122" t="str">
        <f t="shared" si="2"/>
        <v>YDS6</v>
      </c>
      <c r="H122" t="e">
        <f t="shared" si="3"/>
        <v>#N/A</v>
      </c>
    </row>
    <row r="123" spans="1:8" x14ac:dyDescent="0.25">
      <c r="A123" t="str">
        <f>VLOOKUP(B123,Master!E:J,6,0)</f>
        <v>YDS7DirectD</v>
      </c>
      <c r="B123">
        <v>141022</v>
      </c>
      <c r="C123" t="s">
        <v>361</v>
      </c>
      <c r="D123" s="4">
        <v>43555</v>
      </c>
      <c r="E123">
        <v>11.542</v>
      </c>
      <c r="G123" t="str">
        <f t="shared" si="2"/>
        <v>YDS7</v>
      </c>
      <c r="H123" t="e">
        <f t="shared" si="3"/>
        <v>#N/A</v>
      </c>
    </row>
    <row r="124" spans="1:8" x14ac:dyDescent="0.25">
      <c r="A124" t="str">
        <f>VLOOKUP(B124,Master!E:J,6,0)</f>
        <v>YDS7DirectG</v>
      </c>
      <c r="B124">
        <v>141021</v>
      </c>
      <c r="C124" t="s">
        <v>362</v>
      </c>
      <c r="D124" s="4">
        <v>43555</v>
      </c>
      <c r="E124">
        <v>11.542</v>
      </c>
      <c r="G124" t="str">
        <f t="shared" si="2"/>
        <v>YDS7</v>
      </c>
      <c r="H124" t="e">
        <f t="shared" si="3"/>
        <v>#N/A</v>
      </c>
    </row>
    <row r="125" spans="1:8" x14ac:dyDescent="0.25">
      <c r="A125" t="str">
        <f>VLOOKUP(B125,Master!E:J,6,0)</f>
        <v>YDS7RegularQD</v>
      </c>
      <c r="B125">
        <v>141020</v>
      </c>
      <c r="C125" t="s">
        <v>363</v>
      </c>
      <c r="D125" s="4">
        <v>43555</v>
      </c>
      <c r="E125">
        <v>11.4838</v>
      </c>
      <c r="G125" t="str">
        <f t="shared" si="2"/>
        <v>YDS7</v>
      </c>
      <c r="H125" t="e">
        <f t="shared" si="3"/>
        <v>#N/A</v>
      </c>
    </row>
    <row r="126" spans="1:8" x14ac:dyDescent="0.25">
      <c r="A126" t="str">
        <f>VLOOKUP(B126,Master!E:J,6,0)</f>
        <v>YDS7RegularG</v>
      </c>
      <c r="B126">
        <v>141018</v>
      </c>
      <c r="C126" t="s">
        <v>364</v>
      </c>
      <c r="D126" s="4">
        <v>43555</v>
      </c>
      <c r="E126">
        <v>11.4838</v>
      </c>
      <c r="G126" t="str">
        <f t="shared" si="2"/>
        <v>YDS7</v>
      </c>
      <c r="H126" t="e">
        <f t="shared" si="3"/>
        <v>#N/A</v>
      </c>
    </row>
    <row r="127" spans="1:8" x14ac:dyDescent="0.25">
      <c r="A127" t="str">
        <f>VLOOKUP(B127,Master!E:J,6,0)</f>
        <v>YDS8DirectQD</v>
      </c>
      <c r="B127">
        <v>141106</v>
      </c>
      <c r="C127" t="s">
        <v>365</v>
      </c>
      <c r="D127" s="4">
        <v>43555</v>
      </c>
      <c r="E127">
        <v>11.4924</v>
      </c>
      <c r="G127" t="str">
        <f t="shared" si="2"/>
        <v>YDS8</v>
      </c>
      <c r="H127" t="e">
        <f t="shared" si="3"/>
        <v>#N/A</v>
      </c>
    </row>
    <row r="128" spans="1:8" x14ac:dyDescent="0.25">
      <c r="A128" t="str">
        <f>VLOOKUP(B128,Master!E:J,6,0)</f>
        <v>YDS8DirectD</v>
      </c>
      <c r="B128">
        <v>141103</v>
      </c>
      <c r="C128" t="s">
        <v>366</v>
      </c>
      <c r="D128" s="4">
        <v>43555</v>
      </c>
      <c r="E128">
        <v>11.4924</v>
      </c>
      <c r="G128" t="str">
        <f t="shared" si="2"/>
        <v>YDS8</v>
      </c>
      <c r="H128" t="e">
        <f t="shared" si="3"/>
        <v>#N/A</v>
      </c>
    </row>
    <row r="129" spans="1:8" x14ac:dyDescent="0.25">
      <c r="A129" t="str">
        <f>VLOOKUP(B129,Master!E:J,6,0)</f>
        <v>YDS8DirectG</v>
      </c>
      <c r="B129">
        <v>141104</v>
      </c>
      <c r="C129" t="s">
        <v>367</v>
      </c>
      <c r="D129" s="4">
        <v>43555</v>
      </c>
      <c r="E129">
        <v>11.4924</v>
      </c>
      <c r="G129" t="str">
        <f t="shared" si="2"/>
        <v>YDS8</v>
      </c>
      <c r="H129" t="e">
        <f t="shared" si="3"/>
        <v>#N/A</v>
      </c>
    </row>
    <row r="130" spans="1:8" x14ac:dyDescent="0.25">
      <c r="A130" t="str">
        <f>VLOOKUP(B130,Master!E:J,6,0)</f>
        <v>YDS8RegularQD</v>
      </c>
      <c r="B130">
        <v>141105</v>
      </c>
      <c r="C130" t="s">
        <v>368</v>
      </c>
      <c r="D130" s="4">
        <v>43555</v>
      </c>
      <c r="E130">
        <v>11.435</v>
      </c>
      <c r="G130" t="str">
        <f t="shared" si="2"/>
        <v>YDS8</v>
      </c>
      <c r="H130" t="e">
        <f t="shared" si="3"/>
        <v>#N/A</v>
      </c>
    </row>
    <row r="131" spans="1:8" x14ac:dyDescent="0.25">
      <c r="A131" t="str">
        <f>VLOOKUP(B131,Master!E:J,6,0)</f>
        <v>YDS8RegularD</v>
      </c>
      <c r="B131">
        <v>141102</v>
      </c>
      <c r="C131" t="s">
        <v>369</v>
      </c>
      <c r="D131" s="4">
        <v>43555</v>
      </c>
      <c r="E131">
        <v>11.435</v>
      </c>
      <c r="G131" t="str">
        <f t="shared" ref="G131:G194" si="4">LEFT(A131,4)</f>
        <v>YDS8</v>
      </c>
      <c r="H131" t="e">
        <f t="shared" ref="H131:H194" si="5">VLOOKUP(G131,L:L,1,0)</f>
        <v>#N/A</v>
      </c>
    </row>
    <row r="132" spans="1:8" x14ac:dyDescent="0.25">
      <c r="A132" t="str">
        <f>VLOOKUP(B132,Master!E:J,6,0)</f>
        <v>YDS8RegularG</v>
      </c>
      <c r="B132">
        <v>141101</v>
      </c>
      <c r="C132" t="s">
        <v>370</v>
      </c>
      <c r="D132" s="4">
        <v>43555</v>
      </c>
      <c r="E132">
        <v>11.435</v>
      </c>
      <c r="G132" t="str">
        <f t="shared" si="4"/>
        <v>YDS8</v>
      </c>
      <c r="H132" t="e">
        <f t="shared" si="5"/>
        <v>#N/A</v>
      </c>
    </row>
    <row r="133" spans="1:8" x14ac:dyDescent="0.25">
      <c r="A133" t="str">
        <f>VLOOKUP(B133,Master!E:J,6,0)</f>
        <v>YDS9DirectQD</v>
      </c>
      <c r="B133">
        <v>141212</v>
      </c>
      <c r="C133" t="s">
        <v>371</v>
      </c>
      <c r="D133" s="4">
        <v>43555</v>
      </c>
      <c r="E133">
        <v>11.4567</v>
      </c>
      <c r="G133" t="str">
        <f t="shared" si="4"/>
        <v>YDS9</v>
      </c>
      <c r="H133" t="e">
        <f t="shared" si="5"/>
        <v>#N/A</v>
      </c>
    </row>
    <row r="134" spans="1:8" x14ac:dyDescent="0.25">
      <c r="A134" t="str">
        <f>VLOOKUP(B134,Master!E:J,6,0)</f>
        <v>YDS9DirectD</v>
      </c>
      <c r="B134">
        <v>141213</v>
      </c>
      <c r="C134" t="s">
        <v>372</v>
      </c>
      <c r="D134" s="4">
        <v>43555</v>
      </c>
      <c r="E134">
        <v>11.4567</v>
      </c>
      <c r="G134" t="str">
        <f t="shared" si="4"/>
        <v>YDS9</v>
      </c>
      <c r="H134" t="e">
        <f t="shared" si="5"/>
        <v>#N/A</v>
      </c>
    </row>
    <row r="135" spans="1:8" x14ac:dyDescent="0.25">
      <c r="A135" t="str">
        <f>VLOOKUP(B135,Master!E:J,6,0)</f>
        <v>YDS9DirectG</v>
      </c>
      <c r="B135">
        <v>141215</v>
      </c>
      <c r="C135" t="s">
        <v>373</v>
      </c>
      <c r="D135" s="4">
        <v>43555</v>
      </c>
      <c r="E135">
        <v>11.4567</v>
      </c>
      <c r="G135" t="str">
        <f t="shared" si="4"/>
        <v>YDS9</v>
      </c>
      <c r="H135" t="e">
        <f t="shared" si="5"/>
        <v>#N/A</v>
      </c>
    </row>
    <row r="136" spans="1:8" x14ac:dyDescent="0.25">
      <c r="A136" t="str">
        <f>VLOOKUP(B136,Master!E:J,6,0)</f>
        <v>YDS9RegularQD</v>
      </c>
      <c r="B136">
        <v>141216</v>
      </c>
      <c r="C136" t="s">
        <v>374</v>
      </c>
      <c r="D136" s="4">
        <v>43555</v>
      </c>
      <c r="E136">
        <v>11.4025</v>
      </c>
      <c r="G136" t="str">
        <f t="shared" si="4"/>
        <v>YDS9</v>
      </c>
      <c r="H136" t="e">
        <f t="shared" si="5"/>
        <v>#N/A</v>
      </c>
    </row>
    <row r="137" spans="1:8" x14ac:dyDescent="0.25">
      <c r="A137" t="str">
        <f>VLOOKUP(B137,Master!E:J,6,0)</f>
        <v>YDS9RegularD</v>
      </c>
      <c r="B137">
        <v>141211</v>
      </c>
      <c r="C137" t="s">
        <v>375</v>
      </c>
      <c r="D137" s="4">
        <v>43555</v>
      </c>
      <c r="E137">
        <v>11.4025</v>
      </c>
      <c r="G137" t="str">
        <f t="shared" si="4"/>
        <v>YDS9</v>
      </c>
      <c r="H137" t="e">
        <f t="shared" si="5"/>
        <v>#N/A</v>
      </c>
    </row>
    <row r="138" spans="1:8" x14ac:dyDescent="0.25">
      <c r="A138" t="str">
        <f>VLOOKUP(B138,Master!E:J,6,0)</f>
        <v>YDS9RegularG</v>
      </c>
      <c r="B138">
        <v>141214</v>
      </c>
      <c r="C138" t="s">
        <v>376</v>
      </c>
      <c r="D138" s="4">
        <v>43555</v>
      </c>
      <c r="E138">
        <v>11.4025</v>
      </c>
      <c r="G138" t="str">
        <f t="shared" si="4"/>
        <v>YDS9</v>
      </c>
      <c r="H138" t="e">
        <f t="shared" si="5"/>
        <v>#N/A</v>
      </c>
    </row>
    <row r="139" spans="1:8" x14ac:dyDescent="0.25">
      <c r="A139" t="str">
        <f>VLOOKUP(B139,Master!E:J,6,0)</f>
        <v>YDT0DirectQD</v>
      </c>
      <c r="B139">
        <v>141321</v>
      </c>
      <c r="C139" t="s">
        <v>377</v>
      </c>
      <c r="D139" s="4">
        <v>43555</v>
      </c>
      <c r="E139">
        <v>11.446</v>
      </c>
      <c r="G139" t="str">
        <f t="shared" si="4"/>
        <v>YDT0</v>
      </c>
      <c r="H139" t="e">
        <f t="shared" si="5"/>
        <v>#N/A</v>
      </c>
    </row>
    <row r="140" spans="1:8" x14ac:dyDescent="0.25">
      <c r="A140" t="str">
        <f>VLOOKUP(B140,Master!E:J,6,0)</f>
        <v>YDT0DirectD</v>
      </c>
      <c r="B140">
        <v>141320</v>
      </c>
      <c r="C140" t="s">
        <v>378</v>
      </c>
      <c r="D140" s="4">
        <v>43555</v>
      </c>
      <c r="E140">
        <v>11.446</v>
      </c>
      <c r="G140" t="str">
        <f t="shared" si="4"/>
        <v>YDT0</v>
      </c>
      <c r="H140" t="e">
        <f t="shared" si="5"/>
        <v>#N/A</v>
      </c>
    </row>
    <row r="141" spans="1:8" x14ac:dyDescent="0.25">
      <c r="A141" t="str">
        <f>VLOOKUP(B141,Master!E:J,6,0)</f>
        <v>YDT0DirectG</v>
      </c>
      <c r="B141">
        <v>141317</v>
      </c>
      <c r="C141" t="s">
        <v>379</v>
      </c>
      <c r="D141" s="4">
        <v>43555</v>
      </c>
      <c r="E141">
        <v>11.446</v>
      </c>
      <c r="G141" t="str">
        <f t="shared" si="4"/>
        <v>YDT0</v>
      </c>
      <c r="H141" t="e">
        <f t="shared" si="5"/>
        <v>#N/A</v>
      </c>
    </row>
    <row r="142" spans="1:8" x14ac:dyDescent="0.25">
      <c r="A142" t="str">
        <f>VLOOKUP(B142,Master!E:J,6,0)</f>
        <v>YDT0RegularQD</v>
      </c>
      <c r="B142">
        <v>141322</v>
      </c>
      <c r="C142" t="s">
        <v>380</v>
      </c>
      <c r="D142" s="4">
        <v>43555</v>
      </c>
      <c r="E142">
        <v>11.391500000000001</v>
      </c>
      <c r="G142" t="str">
        <f t="shared" si="4"/>
        <v>YDT0</v>
      </c>
      <c r="H142" t="e">
        <f t="shared" si="5"/>
        <v>#N/A</v>
      </c>
    </row>
    <row r="143" spans="1:8" x14ac:dyDescent="0.25">
      <c r="A143" t="str">
        <f>VLOOKUP(B143,Master!E:J,6,0)</f>
        <v>YDT0RegularD</v>
      </c>
      <c r="B143">
        <v>141319</v>
      </c>
      <c r="C143" t="s">
        <v>381</v>
      </c>
      <c r="D143" s="4">
        <v>43555</v>
      </c>
      <c r="E143">
        <v>11.391500000000001</v>
      </c>
      <c r="G143" t="str">
        <f t="shared" si="4"/>
        <v>YDT0</v>
      </c>
      <c r="H143" t="e">
        <f t="shared" si="5"/>
        <v>#N/A</v>
      </c>
    </row>
    <row r="144" spans="1:8" x14ac:dyDescent="0.25">
      <c r="A144" t="str">
        <f>VLOOKUP(B144,Master!E:J,6,0)</f>
        <v>YDT0RegularG</v>
      </c>
      <c r="B144">
        <v>141318</v>
      </c>
      <c r="C144" t="s">
        <v>382</v>
      </c>
      <c r="D144" s="4">
        <v>43555</v>
      </c>
      <c r="E144">
        <v>11.391500000000001</v>
      </c>
      <c r="G144" t="str">
        <f t="shared" si="4"/>
        <v>YDT0</v>
      </c>
      <c r="H144" t="e">
        <f t="shared" si="5"/>
        <v>#N/A</v>
      </c>
    </row>
    <row r="145" spans="1:8" x14ac:dyDescent="0.25">
      <c r="A145" t="str">
        <f>VLOOKUP(B145,Master!E:J,6,0)</f>
        <v>YDT3DirectQD</v>
      </c>
      <c r="B145">
        <v>142166</v>
      </c>
      <c r="C145" t="s">
        <v>383</v>
      </c>
      <c r="D145" s="4">
        <v>43555</v>
      </c>
      <c r="E145">
        <v>10.935600000000001</v>
      </c>
      <c r="G145" t="str">
        <f t="shared" si="4"/>
        <v>YDT3</v>
      </c>
      <c r="H145" t="e">
        <f t="shared" si="5"/>
        <v>#N/A</v>
      </c>
    </row>
    <row r="146" spans="1:8" x14ac:dyDescent="0.25">
      <c r="A146" t="str">
        <f>VLOOKUP(B146,Master!E:J,6,0)</f>
        <v>YDT3DirectD</v>
      </c>
      <c r="B146">
        <v>142165</v>
      </c>
      <c r="C146" t="s">
        <v>384</v>
      </c>
      <c r="D146" s="4">
        <v>43555</v>
      </c>
      <c r="E146">
        <v>10.935600000000001</v>
      </c>
      <c r="G146" t="str">
        <f t="shared" si="4"/>
        <v>YDT3</v>
      </c>
      <c r="H146" t="e">
        <f t="shared" si="5"/>
        <v>#N/A</v>
      </c>
    </row>
    <row r="147" spans="1:8" x14ac:dyDescent="0.25">
      <c r="A147" t="str">
        <f>VLOOKUP(B147,Master!E:J,6,0)</f>
        <v>YDT3DirectG</v>
      </c>
      <c r="B147">
        <v>142164</v>
      </c>
      <c r="C147" t="s">
        <v>385</v>
      </c>
      <c r="D147" s="4">
        <v>43555</v>
      </c>
      <c r="E147">
        <v>10.935600000000001</v>
      </c>
      <c r="G147" t="str">
        <f t="shared" si="4"/>
        <v>YDT3</v>
      </c>
      <c r="H147" t="e">
        <f t="shared" si="5"/>
        <v>#N/A</v>
      </c>
    </row>
    <row r="148" spans="1:8" x14ac:dyDescent="0.25">
      <c r="A148" t="str">
        <f>VLOOKUP(B148,Master!E:J,6,0)</f>
        <v>YDT3RegularQD</v>
      </c>
      <c r="B148">
        <v>142168</v>
      </c>
      <c r="C148" t="s">
        <v>386</v>
      </c>
      <c r="D148" s="4">
        <v>43555</v>
      </c>
      <c r="E148">
        <v>10.902100000000001</v>
      </c>
      <c r="G148" t="str">
        <f t="shared" si="4"/>
        <v>YDT3</v>
      </c>
      <c r="H148" t="e">
        <f t="shared" si="5"/>
        <v>#N/A</v>
      </c>
    </row>
    <row r="149" spans="1:8" x14ac:dyDescent="0.25">
      <c r="A149" t="str">
        <f>VLOOKUP(B149,Master!E:J,6,0)</f>
        <v>YDT3RegularD</v>
      </c>
      <c r="B149">
        <v>142163</v>
      </c>
      <c r="C149" t="s">
        <v>387</v>
      </c>
      <c r="D149" s="4">
        <v>43555</v>
      </c>
      <c r="E149">
        <v>10.902100000000001</v>
      </c>
      <c r="G149" t="str">
        <f t="shared" si="4"/>
        <v>YDT3</v>
      </c>
      <c r="H149" t="e">
        <f t="shared" si="5"/>
        <v>#N/A</v>
      </c>
    </row>
    <row r="150" spans="1:8" x14ac:dyDescent="0.25">
      <c r="A150" t="str">
        <f>VLOOKUP(B150,Master!E:J,6,0)</f>
        <v>YDT3RegularG</v>
      </c>
      <c r="B150">
        <v>142167</v>
      </c>
      <c r="C150" t="s">
        <v>388</v>
      </c>
      <c r="D150" s="4">
        <v>43555</v>
      </c>
      <c r="E150">
        <v>10.902100000000001</v>
      </c>
      <c r="G150" t="str">
        <f t="shared" si="4"/>
        <v>YDT3</v>
      </c>
      <c r="H150" t="e">
        <f t="shared" si="5"/>
        <v>#N/A</v>
      </c>
    </row>
    <row r="151" spans="1:8" x14ac:dyDescent="0.25">
      <c r="A151" t="str">
        <f>VLOOKUP(B151,Master!E:J,6,0)</f>
        <v>YDT4DirectQD</v>
      </c>
      <c r="B151">
        <v>142253</v>
      </c>
      <c r="C151" t="s">
        <v>389</v>
      </c>
      <c r="D151" s="4">
        <v>43555</v>
      </c>
      <c r="E151">
        <v>10.932700000000001</v>
      </c>
      <c r="G151" t="str">
        <f t="shared" si="4"/>
        <v>YDT4</v>
      </c>
      <c r="H151" t="e">
        <f t="shared" si="5"/>
        <v>#N/A</v>
      </c>
    </row>
    <row r="152" spans="1:8" x14ac:dyDescent="0.25">
      <c r="A152" t="str">
        <f>VLOOKUP(B152,Master!E:J,6,0)</f>
        <v>YDT4DirectD</v>
      </c>
      <c r="B152">
        <v>142255</v>
      </c>
      <c r="C152" t="s">
        <v>390</v>
      </c>
      <c r="D152" s="4">
        <v>43555</v>
      </c>
      <c r="E152">
        <v>10.932700000000001</v>
      </c>
      <c r="G152" t="str">
        <f t="shared" si="4"/>
        <v>YDT4</v>
      </c>
      <c r="H152" t="e">
        <f t="shared" si="5"/>
        <v>#N/A</v>
      </c>
    </row>
    <row r="153" spans="1:8" x14ac:dyDescent="0.25">
      <c r="A153" t="str">
        <f>VLOOKUP(B153,Master!E:J,6,0)</f>
        <v>YDT4DirectG</v>
      </c>
      <c r="B153">
        <v>142254</v>
      </c>
      <c r="C153" t="s">
        <v>391</v>
      </c>
      <c r="D153" s="4">
        <v>43555</v>
      </c>
      <c r="E153">
        <v>10.932700000000001</v>
      </c>
      <c r="G153" t="str">
        <f t="shared" si="4"/>
        <v>YDT4</v>
      </c>
      <c r="H153" t="e">
        <f t="shared" si="5"/>
        <v>#N/A</v>
      </c>
    </row>
    <row r="154" spans="1:8" x14ac:dyDescent="0.25">
      <c r="A154" t="str">
        <f>VLOOKUP(B154,Master!E:J,6,0)</f>
        <v>YDT4RegularQD</v>
      </c>
      <c r="B154">
        <v>142250</v>
      </c>
      <c r="C154" t="s">
        <v>392</v>
      </c>
      <c r="D154" s="4">
        <v>43555</v>
      </c>
      <c r="E154">
        <v>10.899900000000001</v>
      </c>
      <c r="G154" t="str">
        <f t="shared" si="4"/>
        <v>YDT4</v>
      </c>
      <c r="H154" t="e">
        <f t="shared" si="5"/>
        <v>#N/A</v>
      </c>
    </row>
    <row r="155" spans="1:8" x14ac:dyDescent="0.25">
      <c r="A155" t="str">
        <f>VLOOKUP(B155,Master!E:J,6,0)</f>
        <v>YDT4RegularD</v>
      </c>
      <c r="B155">
        <v>142251</v>
      </c>
      <c r="C155" t="s">
        <v>393</v>
      </c>
      <c r="D155" s="4">
        <v>43555</v>
      </c>
      <c r="E155">
        <v>10.899900000000001</v>
      </c>
      <c r="G155" t="str">
        <f t="shared" si="4"/>
        <v>YDT4</v>
      </c>
      <c r="H155" t="e">
        <f t="shared" si="5"/>
        <v>#N/A</v>
      </c>
    </row>
    <row r="156" spans="1:8" x14ac:dyDescent="0.25">
      <c r="A156" t="str">
        <f>VLOOKUP(B156,Master!E:J,6,0)</f>
        <v>YDT4RegularG</v>
      </c>
      <c r="B156">
        <v>142252</v>
      </c>
      <c r="C156" t="s">
        <v>394</v>
      </c>
      <c r="D156" s="4">
        <v>43555</v>
      </c>
      <c r="E156">
        <v>10.899900000000001</v>
      </c>
      <c r="G156" t="str">
        <f t="shared" si="4"/>
        <v>YDT4</v>
      </c>
      <c r="H156" t="e">
        <f t="shared" si="5"/>
        <v>#N/A</v>
      </c>
    </row>
    <row r="157" spans="1:8" x14ac:dyDescent="0.25">
      <c r="A157" t="str">
        <f>VLOOKUP(B157,Master!E:J,6,0)</f>
        <v>YDT6DirectQD</v>
      </c>
      <c r="B157">
        <v>142311</v>
      </c>
      <c r="C157" t="s">
        <v>395</v>
      </c>
      <c r="D157" s="4">
        <v>43555</v>
      </c>
      <c r="E157">
        <v>10.914300000000001</v>
      </c>
      <c r="G157" t="str">
        <f t="shared" si="4"/>
        <v>YDT6</v>
      </c>
      <c r="H157" t="e">
        <f t="shared" si="5"/>
        <v>#N/A</v>
      </c>
    </row>
    <row r="158" spans="1:8" x14ac:dyDescent="0.25">
      <c r="A158" t="str">
        <f>VLOOKUP(B158,Master!E:J,6,0)</f>
        <v>YDT6DirectD</v>
      </c>
      <c r="B158">
        <v>142310</v>
      </c>
      <c r="C158" t="s">
        <v>396</v>
      </c>
      <c r="D158" s="4">
        <v>43555</v>
      </c>
      <c r="E158">
        <v>10.914300000000001</v>
      </c>
      <c r="G158" t="str">
        <f t="shared" si="4"/>
        <v>YDT6</v>
      </c>
      <c r="H158" t="e">
        <f t="shared" si="5"/>
        <v>#N/A</v>
      </c>
    </row>
    <row r="159" spans="1:8" x14ac:dyDescent="0.25">
      <c r="A159" t="str">
        <f>VLOOKUP(B159,Master!E:J,6,0)</f>
        <v>YDT6DirectG</v>
      </c>
      <c r="B159">
        <v>142309</v>
      </c>
      <c r="C159" t="s">
        <v>397</v>
      </c>
      <c r="D159" s="4">
        <v>43555</v>
      </c>
      <c r="E159">
        <v>10.914300000000001</v>
      </c>
      <c r="G159" t="str">
        <f t="shared" si="4"/>
        <v>YDT6</v>
      </c>
      <c r="H159" t="e">
        <f t="shared" si="5"/>
        <v>#N/A</v>
      </c>
    </row>
    <row r="160" spans="1:8" x14ac:dyDescent="0.25">
      <c r="A160" t="str">
        <f>VLOOKUP(B160,Master!E:J,6,0)</f>
        <v>YDT6RegularQD</v>
      </c>
      <c r="B160">
        <v>142308</v>
      </c>
      <c r="C160" t="s">
        <v>398</v>
      </c>
      <c r="D160" s="4">
        <v>43555</v>
      </c>
      <c r="E160">
        <v>10.8825</v>
      </c>
      <c r="G160" t="str">
        <f t="shared" si="4"/>
        <v>YDT6</v>
      </c>
      <c r="H160" t="e">
        <f t="shared" si="5"/>
        <v>#N/A</v>
      </c>
    </row>
    <row r="161" spans="1:8" x14ac:dyDescent="0.25">
      <c r="A161" t="str">
        <f>VLOOKUP(B161,Master!E:J,6,0)</f>
        <v>YDT6RegularD</v>
      </c>
      <c r="B161">
        <v>142307</v>
      </c>
      <c r="C161" t="s">
        <v>399</v>
      </c>
      <c r="D161" s="4">
        <v>43555</v>
      </c>
      <c r="E161">
        <v>10.8825</v>
      </c>
      <c r="G161" t="str">
        <f t="shared" si="4"/>
        <v>YDT6</v>
      </c>
      <c r="H161" t="e">
        <f t="shared" si="5"/>
        <v>#N/A</v>
      </c>
    </row>
    <row r="162" spans="1:8" x14ac:dyDescent="0.25">
      <c r="A162" t="str">
        <f>VLOOKUP(B162,Master!E:J,6,0)</f>
        <v>YDT6RegularG</v>
      </c>
      <c r="B162">
        <v>142306</v>
      </c>
      <c r="C162" t="s">
        <v>400</v>
      </c>
      <c r="D162" s="4">
        <v>43555</v>
      </c>
      <c r="E162">
        <v>10.8825</v>
      </c>
      <c r="G162" t="str">
        <f t="shared" si="4"/>
        <v>YDT6</v>
      </c>
      <c r="H162" t="e">
        <f t="shared" si="5"/>
        <v>#N/A</v>
      </c>
    </row>
    <row r="163" spans="1:8" x14ac:dyDescent="0.25">
      <c r="A163" t="str">
        <f>VLOOKUP(B163,Master!E:J,6,0)</f>
        <v>YDT7DirectG</v>
      </c>
      <c r="B163">
        <v>142475</v>
      </c>
      <c r="C163" t="s">
        <v>401</v>
      </c>
      <c r="D163" s="4">
        <v>43555</v>
      </c>
      <c r="E163">
        <v>10.881500000000001</v>
      </c>
      <c r="G163" t="str">
        <f t="shared" si="4"/>
        <v>YDT7</v>
      </c>
      <c r="H163" t="e">
        <f t="shared" si="5"/>
        <v>#N/A</v>
      </c>
    </row>
    <row r="164" spans="1:8" x14ac:dyDescent="0.25">
      <c r="A164" t="str">
        <f>VLOOKUP(B164,Master!E:J,6,0)</f>
        <v>YDT7RegularQD</v>
      </c>
      <c r="B164">
        <v>142474</v>
      </c>
      <c r="C164" t="s">
        <v>402</v>
      </c>
      <c r="D164" s="4">
        <v>43555</v>
      </c>
      <c r="E164">
        <v>10.8514</v>
      </c>
      <c r="G164" t="str">
        <f t="shared" si="4"/>
        <v>YDT7</v>
      </c>
      <c r="H164" t="e">
        <f t="shared" si="5"/>
        <v>#N/A</v>
      </c>
    </row>
    <row r="165" spans="1:8" x14ac:dyDescent="0.25">
      <c r="A165" t="str">
        <f>VLOOKUP(B165,Master!E:J,6,0)</f>
        <v>YDT7RegularD</v>
      </c>
      <c r="B165">
        <v>142472</v>
      </c>
      <c r="C165" t="s">
        <v>403</v>
      </c>
      <c r="D165" s="4">
        <v>43555</v>
      </c>
      <c r="E165">
        <v>10.8514</v>
      </c>
      <c r="G165" t="str">
        <f t="shared" si="4"/>
        <v>YDT7</v>
      </c>
      <c r="H165" t="e">
        <f t="shared" si="5"/>
        <v>#N/A</v>
      </c>
    </row>
    <row r="166" spans="1:8" x14ac:dyDescent="0.25">
      <c r="A166" t="str">
        <f>VLOOKUP(B166,Master!E:J,6,0)</f>
        <v>YDT7RegularG</v>
      </c>
      <c r="B166">
        <v>142471</v>
      </c>
      <c r="C166" t="s">
        <v>404</v>
      </c>
      <c r="D166" s="4">
        <v>43555</v>
      </c>
      <c r="E166">
        <v>10.8514</v>
      </c>
      <c r="G166" t="str">
        <f t="shared" si="4"/>
        <v>YDT7</v>
      </c>
      <c r="H166" t="e">
        <f t="shared" si="5"/>
        <v>#N/A</v>
      </c>
    </row>
    <row r="167" spans="1:8" x14ac:dyDescent="0.25">
      <c r="A167" t="str">
        <f>VLOOKUP(B167,Master!E:J,6,0)</f>
        <v>YDT9DirectQD</v>
      </c>
      <c r="B167">
        <v>142505</v>
      </c>
      <c r="C167" t="s">
        <v>405</v>
      </c>
      <c r="D167" s="4">
        <v>43555</v>
      </c>
      <c r="E167">
        <v>10.8779</v>
      </c>
      <c r="G167" t="str">
        <f t="shared" si="4"/>
        <v>YDT9</v>
      </c>
      <c r="H167" t="e">
        <f t="shared" si="5"/>
        <v>#N/A</v>
      </c>
    </row>
    <row r="168" spans="1:8" x14ac:dyDescent="0.25">
      <c r="A168" t="str">
        <f>VLOOKUP(B168,Master!E:J,6,0)</f>
        <v>YDT9DirectD</v>
      </c>
      <c r="B168">
        <v>142506</v>
      </c>
      <c r="C168" t="s">
        <v>406</v>
      </c>
      <c r="D168" s="4">
        <v>43555</v>
      </c>
      <c r="E168">
        <v>10.8779</v>
      </c>
      <c r="G168" t="str">
        <f t="shared" si="4"/>
        <v>YDT9</v>
      </c>
      <c r="H168" t="e">
        <f t="shared" si="5"/>
        <v>#N/A</v>
      </c>
    </row>
    <row r="169" spans="1:8" x14ac:dyDescent="0.25">
      <c r="A169" t="str">
        <f>VLOOKUP(B169,Master!E:J,6,0)</f>
        <v>YDT9DirectG</v>
      </c>
      <c r="B169">
        <v>142504</v>
      </c>
      <c r="C169" t="s">
        <v>407</v>
      </c>
      <c r="D169" s="4">
        <v>43555</v>
      </c>
      <c r="E169">
        <v>10.8779</v>
      </c>
      <c r="G169" t="str">
        <f t="shared" si="4"/>
        <v>YDT9</v>
      </c>
      <c r="H169" t="e">
        <f t="shared" si="5"/>
        <v>#N/A</v>
      </c>
    </row>
    <row r="170" spans="1:8" x14ac:dyDescent="0.25">
      <c r="A170" t="str">
        <f>VLOOKUP(B170,Master!E:J,6,0)</f>
        <v>YDT9RegularQD</v>
      </c>
      <c r="B170">
        <v>142503</v>
      </c>
      <c r="C170" t="s">
        <v>408</v>
      </c>
      <c r="D170" s="4">
        <v>43555</v>
      </c>
      <c r="E170">
        <v>10.8484</v>
      </c>
      <c r="G170" t="str">
        <f t="shared" si="4"/>
        <v>YDT9</v>
      </c>
      <c r="H170" t="e">
        <f t="shared" si="5"/>
        <v>#N/A</v>
      </c>
    </row>
    <row r="171" spans="1:8" x14ac:dyDescent="0.25">
      <c r="A171" t="str">
        <f>VLOOKUP(B171,Master!E:J,6,0)</f>
        <v>YDT9RegularD</v>
      </c>
      <c r="B171">
        <v>142502</v>
      </c>
      <c r="C171" t="s">
        <v>409</v>
      </c>
      <c r="D171" s="4">
        <v>43555</v>
      </c>
      <c r="E171">
        <v>10.8484</v>
      </c>
      <c r="G171" t="str">
        <f t="shared" si="4"/>
        <v>YDT9</v>
      </c>
      <c r="H171" t="e">
        <f t="shared" si="5"/>
        <v>#N/A</v>
      </c>
    </row>
    <row r="172" spans="1:8" x14ac:dyDescent="0.25">
      <c r="A172" t="str">
        <f>VLOOKUP(B172,Master!E:J,6,0)</f>
        <v>YDT9RegularG</v>
      </c>
      <c r="B172">
        <v>142501</v>
      </c>
      <c r="C172" t="s">
        <v>410</v>
      </c>
      <c r="D172" s="4">
        <v>43555</v>
      </c>
      <c r="E172">
        <v>10.8484</v>
      </c>
      <c r="G172" t="str">
        <f t="shared" si="4"/>
        <v>YDT9</v>
      </c>
      <c r="H172" t="e">
        <f t="shared" si="5"/>
        <v>#N/A</v>
      </c>
    </row>
    <row r="173" spans="1:8" x14ac:dyDescent="0.25">
      <c r="A173" t="str">
        <f>VLOOKUP(B173,Master!E:J,6,0)</f>
        <v>YDU3DirectD</v>
      </c>
      <c r="B173">
        <v>142786</v>
      </c>
      <c r="C173" t="s">
        <v>411</v>
      </c>
      <c r="D173" s="4">
        <v>43555</v>
      </c>
      <c r="E173">
        <v>10.852399999999999</v>
      </c>
      <c r="G173" t="str">
        <f t="shared" si="4"/>
        <v>YDU3</v>
      </c>
      <c r="H173" t="e">
        <f t="shared" si="5"/>
        <v>#N/A</v>
      </c>
    </row>
    <row r="174" spans="1:8" x14ac:dyDescent="0.25">
      <c r="A174" t="str">
        <f>VLOOKUP(B174,Master!E:J,6,0)</f>
        <v>YDU3DirectG</v>
      </c>
      <c r="B174">
        <v>142788</v>
      </c>
      <c r="C174" t="s">
        <v>412</v>
      </c>
      <c r="D174" s="4">
        <v>43555</v>
      </c>
      <c r="E174">
        <v>10.852399999999999</v>
      </c>
      <c r="G174" t="str">
        <f t="shared" si="4"/>
        <v>YDU3</v>
      </c>
      <c r="H174" t="e">
        <f t="shared" si="5"/>
        <v>#N/A</v>
      </c>
    </row>
    <row r="175" spans="1:8" x14ac:dyDescent="0.25">
      <c r="A175" t="str">
        <f>VLOOKUP(B175,Master!E:J,6,0)</f>
        <v>YDU3RegularQD</v>
      </c>
      <c r="B175">
        <v>142784</v>
      </c>
      <c r="C175" t="s">
        <v>413</v>
      </c>
      <c r="D175" s="4">
        <v>43555</v>
      </c>
      <c r="E175">
        <v>10.824</v>
      </c>
      <c r="G175" t="str">
        <f t="shared" si="4"/>
        <v>YDU3</v>
      </c>
      <c r="H175" t="e">
        <f t="shared" si="5"/>
        <v>#N/A</v>
      </c>
    </row>
    <row r="176" spans="1:8" x14ac:dyDescent="0.25">
      <c r="A176" t="str">
        <f>VLOOKUP(B176,Master!E:J,6,0)</f>
        <v>YDU3RegularD</v>
      </c>
      <c r="B176">
        <v>142785</v>
      </c>
      <c r="C176" t="s">
        <v>414</v>
      </c>
      <c r="D176" s="4">
        <v>43555</v>
      </c>
      <c r="E176">
        <v>10.824</v>
      </c>
      <c r="G176" t="str">
        <f t="shared" si="4"/>
        <v>YDU3</v>
      </c>
      <c r="H176" t="e">
        <f t="shared" si="5"/>
        <v>#N/A</v>
      </c>
    </row>
    <row r="177" spans="1:8" x14ac:dyDescent="0.25">
      <c r="A177" t="str">
        <f>VLOOKUP(B177,Master!E:J,6,0)</f>
        <v>YDU3RegularG</v>
      </c>
      <c r="B177">
        <v>142783</v>
      </c>
      <c r="C177" t="s">
        <v>415</v>
      </c>
      <c r="D177" s="4">
        <v>43555</v>
      </c>
      <c r="E177">
        <v>10.824</v>
      </c>
      <c r="G177" t="str">
        <f t="shared" si="4"/>
        <v>YDU3</v>
      </c>
      <c r="H177" t="e">
        <f t="shared" si="5"/>
        <v>#N/A</v>
      </c>
    </row>
    <row r="178" spans="1:8" x14ac:dyDescent="0.25">
      <c r="A178" t="str">
        <f>VLOOKUP(B178,Master!E:J,6,0)</f>
        <v>YDU4DirectQD</v>
      </c>
      <c r="B178">
        <v>142839</v>
      </c>
      <c r="C178" t="s">
        <v>416</v>
      </c>
      <c r="D178" s="4">
        <v>43555</v>
      </c>
      <c r="E178">
        <v>10.8126</v>
      </c>
      <c r="G178" t="str">
        <f t="shared" si="4"/>
        <v>YDU4</v>
      </c>
      <c r="H178" t="e">
        <f t="shared" si="5"/>
        <v>#N/A</v>
      </c>
    </row>
    <row r="179" spans="1:8" x14ac:dyDescent="0.25">
      <c r="A179" t="str">
        <f>VLOOKUP(B179,Master!E:J,6,0)</f>
        <v>YDU4DirectG</v>
      </c>
      <c r="B179">
        <v>142837</v>
      </c>
      <c r="C179" t="s">
        <v>417</v>
      </c>
      <c r="D179" s="4">
        <v>43555</v>
      </c>
      <c r="E179">
        <v>10.8126</v>
      </c>
      <c r="G179" t="str">
        <f t="shared" si="4"/>
        <v>YDU4</v>
      </c>
      <c r="H179" t="e">
        <f t="shared" si="5"/>
        <v>#N/A</v>
      </c>
    </row>
    <row r="180" spans="1:8" x14ac:dyDescent="0.25">
      <c r="A180" t="str">
        <f>VLOOKUP(B180,Master!E:J,6,0)</f>
        <v>YDU4RegularQD</v>
      </c>
      <c r="B180">
        <v>142836</v>
      </c>
      <c r="C180" t="s">
        <v>418</v>
      </c>
      <c r="D180" s="4">
        <v>43555</v>
      </c>
      <c r="E180">
        <v>10.7845</v>
      </c>
      <c r="G180" t="str">
        <f t="shared" si="4"/>
        <v>YDU4</v>
      </c>
      <c r="H180" t="e">
        <f t="shared" si="5"/>
        <v>#N/A</v>
      </c>
    </row>
    <row r="181" spans="1:8" x14ac:dyDescent="0.25">
      <c r="A181" t="str">
        <f>VLOOKUP(B181,Master!E:J,6,0)</f>
        <v>YDU4RegularD</v>
      </c>
      <c r="B181">
        <v>142835</v>
      </c>
      <c r="C181" t="s">
        <v>419</v>
      </c>
      <c r="D181" s="4">
        <v>43555</v>
      </c>
      <c r="E181">
        <v>10.7845</v>
      </c>
      <c r="G181" t="str">
        <f t="shared" si="4"/>
        <v>YDU4</v>
      </c>
      <c r="H181" t="e">
        <f t="shared" si="5"/>
        <v>#N/A</v>
      </c>
    </row>
    <row r="182" spans="1:8" x14ac:dyDescent="0.25">
      <c r="A182" t="str">
        <f>VLOOKUP(B182,Master!E:J,6,0)</f>
        <v>YDU4RegularG</v>
      </c>
      <c r="B182">
        <v>142834</v>
      </c>
      <c r="C182" t="s">
        <v>420</v>
      </c>
      <c r="D182" s="4">
        <v>43555</v>
      </c>
      <c r="E182">
        <v>10.7845</v>
      </c>
      <c r="G182" t="str">
        <f t="shared" si="4"/>
        <v>YDU4</v>
      </c>
      <c r="H182" t="e">
        <f t="shared" si="5"/>
        <v>#N/A</v>
      </c>
    </row>
    <row r="183" spans="1:8" x14ac:dyDescent="0.25">
      <c r="A183" t="str">
        <f>VLOOKUP(B183,Master!E:J,6,0)</f>
        <v>YDU6DirectQD</v>
      </c>
      <c r="B183">
        <v>142937</v>
      </c>
      <c r="C183" t="s">
        <v>421</v>
      </c>
      <c r="D183" s="4">
        <v>43555</v>
      </c>
      <c r="E183">
        <v>10.7898</v>
      </c>
      <c r="G183" t="str">
        <f t="shared" si="4"/>
        <v>YDU6</v>
      </c>
      <c r="H183" t="e">
        <f t="shared" si="5"/>
        <v>#N/A</v>
      </c>
    </row>
    <row r="184" spans="1:8" x14ac:dyDescent="0.25">
      <c r="A184" t="str">
        <f>VLOOKUP(B184,Master!E:J,6,0)</f>
        <v>YDU6DirectG</v>
      </c>
      <c r="B184">
        <v>142939</v>
      </c>
      <c r="C184" t="s">
        <v>422</v>
      </c>
      <c r="D184" s="4">
        <v>43555</v>
      </c>
      <c r="E184">
        <v>10.7898</v>
      </c>
      <c r="G184" t="str">
        <f t="shared" si="4"/>
        <v>YDU6</v>
      </c>
      <c r="H184" t="e">
        <f t="shared" si="5"/>
        <v>#N/A</v>
      </c>
    </row>
    <row r="185" spans="1:8" x14ac:dyDescent="0.25">
      <c r="A185" t="str">
        <f>VLOOKUP(B185,Master!E:J,6,0)</f>
        <v>YDU6RegularQD</v>
      </c>
      <c r="B185">
        <v>142936</v>
      </c>
      <c r="C185" t="s">
        <v>423</v>
      </c>
      <c r="D185" s="4">
        <v>43555</v>
      </c>
      <c r="E185">
        <v>10.762499999999999</v>
      </c>
      <c r="G185" t="str">
        <f t="shared" si="4"/>
        <v>YDU6</v>
      </c>
      <c r="H185" t="e">
        <f t="shared" si="5"/>
        <v>#N/A</v>
      </c>
    </row>
    <row r="186" spans="1:8" x14ac:dyDescent="0.25">
      <c r="A186" t="str">
        <f>VLOOKUP(B186,Master!E:J,6,0)</f>
        <v>YDU6RegularD</v>
      </c>
      <c r="B186">
        <v>142935</v>
      </c>
      <c r="C186" t="s">
        <v>424</v>
      </c>
      <c r="D186" s="4">
        <v>43555</v>
      </c>
      <c r="E186">
        <v>10.762499999999999</v>
      </c>
      <c r="G186" t="str">
        <f t="shared" si="4"/>
        <v>YDU6</v>
      </c>
      <c r="H186" t="e">
        <f t="shared" si="5"/>
        <v>#N/A</v>
      </c>
    </row>
    <row r="187" spans="1:8" x14ac:dyDescent="0.25">
      <c r="A187" t="str">
        <f>VLOOKUP(B187,Master!E:J,6,0)</f>
        <v>YDU6RegularG</v>
      </c>
      <c r="B187">
        <v>142938</v>
      </c>
      <c r="C187" t="s">
        <v>425</v>
      </c>
      <c r="D187" s="4">
        <v>43555</v>
      </c>
      <c r="E187">
        <v>10.762499999999999</v>
      </c>
      <c r="G187" t="str">
        <f t="shared" si="4"/>
        <v>YDU6</v>
      </c>
      <c r="H187" t="e">
        <f t="shared" si="5"/>
        <v>#N/A</v>
      </c>
    </row>
    <row r="188" spans="1:8" x14ac:dyDescent="0.25">
      <c r="A188" t="str">
        <f>VLOOKUP(B188,Master!E:J,6,0)</f>
        <v>YDU7DirectD</v>
      </c>
      <c r="B188">
        <v>143038</v>
      </c>
      <c r="C188" t="s">
        <v>426</v>
      </c>
      <c r="D188" s="4">
        <v>43555</v>
      </c>
      <c r="E188">
        <v>10.7629</v>
      </c>
      <c r="G188" t="str">
        <f t="shared" si="4"/>
        <v>YDU7</v>
      </c>
      <c r="H188" t="e">
        <f t="shared" si="5"/>
        <v>#N/A</v>
      </c>
    </row>
    <row r="189" spans="1:8" x14ac:dyDescent="0.25">
      <c r="A189" t="str">
        <f>VLOOKUP(B189,Master!E:J,6,0)</f>
        <v>YDU7DirectG</v>
      </c>
      <c r="B189">
        <v>143037</v>
      </c>
      <c r="C189" t="s">
        <v>427</v>
      </c>
      <c r="D189" s="4">
        <v>43555</v>
      </c>
      <c r="E189">
        <v>10.7629</v>
      </c>
      <c r="G189" t="str">
        <f t="shared" si="4"/>
        <v>YDU7</v>
      </c>
      <c r="H189" t="e">
        <f t="shared" si="5"/>
        <v>#N/A</v>
      </c>
    </row>
    <row r="190" spans="1:8" x14ac:dyDescent="0.25">
      <c r="A190" t="str">
        <f>VLOOKUP(B190,Master!E:J,6,0)</f>
        <v>YDU7RegularQD</v>
      </c>
      <c r="B190">
        <v>143034</v>
      </c>
      <c r="C190" t="s">
        <v>428</v>
      </c>
      <c r="D190" s="4">
        <v>43555</v>
      </c>
      <c r="E190">
        <v>10.735799999999999</v>
      </c>
      <c r="G190" t="str">
        <f t="shared" si="4"/>
        <v>YDU7</v>
      </c>
      <c r="H190" t="e">
        <f t="shared" si="5"/>
        <v>#N/A</v>
      </c>
    </row>
    <row r="191" spans="1:8" x14ac:dyDescent="0.25">
      <c r="A191" t="str">
        <f>VLOOKUP(B191,Master!E:J,6,0)</f>
        <v>YDU7RegularD</v>
      </c>
      <c r="B191">
        <v>143033</v>
      </c>
      <c r="C191" t="s">
        <v>429</v>
      </c>
      <c r="D191" s="4">
        <v>43555</v>
      </c>
      <c r="E191">
        <v>10.735799999999999</v>
      </c>
      <c r="G191" t="str">
        <f t="shared" si="4"/>
        <v>YDU7</v>
      </c>
      <c r="H191" t="e">
        <f t="shared" si="5"/>
        <v>#N/A</v>
      </c>
    </row>
    <row r="192" spans="1:8" x14ac:dyDescent="0.25">
      <c r="A192" t="str">
        <f>VLOOKUP(B192,Master!E:J,6,0)</f>
        <v>YDU7RegularG</v>
      </c>
      <c r="B192">
        <v>143036</v>
      </c>
      <c r="C192" t="s">
        <v>430</v>
      </c>
      <c r="D192" s="4">
        <v>43555</v>
      </c>
      <c r="E192">
        <v>10.735799999999999</v>
      </c>
      <c r="G192" t="str">
        <f t="shared" si="4"/>
        <v>YDU7</v>
      </c>
      <c r="H192" t="e">
        <f t="shared" si="5"/>
        <v>#N/A</v>
      </c>
    </row>
    <row r="193" spans="1:8" x14ac:dyDescent="0.25">
      <c r="A193" t="str">
        <f>VLOOKUP(B193,Master!E:J,6,0)</f>
        <v>YDV3DirectD</v>
      </c>
      <c r="B193">
        <v>143697</v>
      </c>
      <c r="C193" t="s">
        <v>431</v>
      </c>
      <c r="D193" s="4">
        <v>43555</v>
      </c>
      <c r="E193">
        <v>10.824400000000001</v>
      </c>
      <c r="G193" t="str">
        <f t="shared" si="4"/>
        <v>YDV3</v>
      </c>
      <c r="H193" t="e">
        <f t="shared" si="5"/>
        <v>#N/A</v>
      </c>
    </row>
    <row r="194" spans="1:8" x14ac:dyDescent="0.25">
      <c r="A194" t="str">
        <f>VLOOKUP(B194,Master!E:J,6,0)</f>
        <v>YDV3DirectG</v>
      </c>
      <c r="B194">
        <v>143696</v>
      </c>
      <c r="C194" t="s">
        <v>432</v>
      </c>
      <c r="D194" s="4">
        <v>43555</v>
      </c>
      <c r="E194">
        <v>10.824400000000001</v>
      </c>
      <c r="G194" t="str">
        <f t="shared" si="4"/>
        <v>YDV3</v>
      </c>
      <c r="H194" t="e">
        <f t="shared" si="5"/>
        <v>#N/A</v>
      </c>
    </row>
    <row r="195" spans="1:8" x14ac:dyDescent="0.25">
      <c r="A195" t="str">
        <f>VLOOKUP(B195,Master!E:J,6,0)</f>
        <v>YDV3RegularD</v>
      </c>
      <c r="B195">
        <v>143698</v>
      </c>
      <c r="C195" t="s">
        <v>433</v>
      </c>
      <c r="D195" s="4">
        <v>43555</v>
      </c>
      <c r="E195">
        <v>10.8027</v>
      </c>
      <c r="G195" t="str">
        <f t="shared" ref="G195:G258" si="6">LEFT(A195,4)</f>
        <v>YDV3</v>
      </c>
      <c r="H195" t="e">
        <f t="shared" ref="H195:H258" si="7">VLOOKUP(G195,L:L,1,0)</f>
        <v>#N/A</v>
      </c>
    </row>
    <row r="196" spans="1:8" x14ac:dyDescent="0.25">
      <c r="A196" t="str">
        <f>VLOOKUP(B196,Master!E:J,6,0)</f>
        <v>YDV3RegularG</v>
      </c>
      <c r="B196">
        <v>143700</v>
      </c>
      <c r="C196" t="s">
        <v>434</v>
      </c>
      <c r="D196" s="4">
        <v>43555</v>
      </c>
      <c r="E196">
        <v>10.8027</v>
      </c>
      <c r="G196" t="str">
        <f t="shared" si="6"/>
        <v>YDV3</v>
      </c>
      <c r="H196" t="e">
        <f t="shared" si="7"/>
        <v>#N/A</v>
      </c>
    </row>
    <row r="197" spans="1:8" x14ac:dyDescent="0.25">
      <c r="A197" t="str">
        <f>VLOOKUP(B197,Master!E:J,6,0)</f>
        <v>YDV4DirectG</v>
      </c>
      <c r="B197">
        <v>143854</v>
      </c>
      <c r="C197" t="s">
        <v>435</v>
      </c>
      <c r="D197" s="4">
        <v>43555</v>
      </c>
      <c r="E197">
        <v>10.7966</v>
      </c>
      <c r="G197" t="str">
        <f t="shared" si="6"/>
        <v>YDV4</v>
      </c>
      <c r="H197" t="e">
        <f t="shared" si="7"/>
        <v>#N/A</v>
      </c>
    </row>
    <row r="198" spans="1:8" x14ac:dyDescent="0.25">
      <c r="A198" t="str">
        <f>VLOOKUP(B198,Master!E:J,6,0)</f>
        <v>YDV4RegularQD</v>
      </c>
      <c r="B198">
        <v>143853</v>
      </c>
      <c r="C198" t="s">
        <v>436</v>
      </c>
      <c r="D198" s="4">
        <v>43555</v>
      </c>
      <c r="E198">
        <v>10.775600000000001</v>
      </c>
      <c r="G198" t="str">
        <f t="shared" si="6"/>
        <v>YDV4</v>
      </c>
      <c r="H198" t="e">
        <f t="shared" si="7"/>
        <v>#N/A</v>
      </c>
    </row>
    <row r="199" spans="1:8" x14ac:dyDescent="0.25">
      <c r="A199" t="str">
        <f>VLOOKUP(B199,Master!E:J,6,0)</f>
        <v>YDV4RegularD</v>
      </c>
      <c r="B199">
        <v>143852</v>
      </c>
      <c r="C199" t="s">
        <v>437</v>
      </c>
      <c r="D199" s="4">
        <v>43555</v>
      </c>
      <c r="E199">
        <v>10.775600000000001</v>
      </c>
      <c r="G199" t="str">
        <f t="shared" si="6"/>
        <v>YDV4</v>
      </c>
      <c r="H199" t="e">
        <f t="shared" si="7"/>
        <v>#N/A</v>
      </c>
    </row>
    <row r="200" spans="1:8" x14ac:dyDescent="0.25">
      <c r="A200" t="str">
        <f>VLOOKUP(B200,Master!E:J,6,0)</f>
        <v>YDV4RegularG</v>
      </c>
      <c r="B200">
        <v>143851</v>
      </c>
      <c r="C200" t="s">
        <v>438</v>
      </c>
      <c r="D200" s="4">
        <v>43555</v>
      </c>
      <c r="E200">
        <v>10.775600000000001</v>
      </c>
      <c r="G200" t="str">
        <f t="shared" si="6"/>
        <v>YDV4</v>
      </c>
      <c r="H200" t="e">
        <f t="shared" si="7"/>
        <v>#N/A</v>
      </c>
    </row>
    <row r="201" spans="1:8" x14ac:dyDescent="0.25">
      <c r="A201" t="str">
        <f>VLOOKUP(B201,Master!E:J,6,0)</f>
        <v>YDV6DirectG</v>
      </c>
      <c r="B201">
        <v>143940</v>
      </c>
      <c r="C201" t="s">
        <v>439</v>
      </c>
      <c r="D201" s="4">
        <v>43555</v>
      </c>
      <c r="E201">
        <v>10.751899999999999</v>
      </c>
      <c r="G201" t="str">
        <f t="shared" si="6"/>
        <v>YDV6</v>
      </c>
      <c r="H201" t="e">
        <f t="shared" si="7"/>
        <v>#N/A</v>
      </c>
    </row>
    <row r="202" spans="1:8" x14ac:dyDescent="0.25">
      <c r="A202" t="str">
        <f>VLOOKUP(B202,Master!E:J,6,0)</f>
        <v>YDV6RegularQD</v>
      </c>
      <c r="B202">
        <v>143944</v>
      </c>
      <c r="C202" t="s">
        <v>440</v>
      </c>
      <c r="D202" s="4">
        <v>43555</v>
      </c>
      <c r="E202">
        <v>10.731400000000001</v>
      </c>
      <c r="G202" t="str">
        <f t="shared" si="6"/>
        <v>YDV6</v>
      </c>
      <c r="H202" t="e">
        <f t="shared" si="7"/>
        <v>#N/A</v>
      </c>
    </row>
    <row r="203" spans="1:8" x14ac:dyDescent="0.25">
      <c r="A203" t="str">
        <f>VLOOKUP(B203,Master!E:J,6,0)</f>
        <v>YDV6RegularD</v>
      </c>
      <c r="B203">
        <v>143939</v>
      </c>
      <c r="C203" t="s">
        <v>441</v>
      </c>
      <c r="D203" s="4">
        <v>43555</v>
      </c>
      <c r="E203">
        <v>10.731400000000001</v>
      </c>
      <c r="G203" t="str">
        <f t="shared" si="6"/>
        <v>YDV6</v>
      </c>
      <c r="H203" t="e">
        <f t="shared" si="7"/>
        <v>#N/A</v>
      </c>
    </row>
    <row r="204" spans="1:8" x14ac:dyDescent="0.25">
      <c r="A204" t="str">
        <f>VLOOKUP(B204,Master!E:J,6,0)</f>
        <v>YDV6RegularG</v>
      </c>
      <c r="B204">
        <v>143943</v>
      </c>
      <c r="C204" t="s">
        <v>442</v>
      </c>
      <c r="D204" s="4">
        <v>43555</v>
      </c>
      <c r="E204">
        <v>10.731400000000001</v>
      </c>
      <c r="G204" t="str">
        <f t="shared" si="6"/>
        <v>YDV6</v>
      </c>
      <c r="H204" t="e">
        <f t="shared" si="7"/>
        <v>#N/A</v>
      </c>
    </row>
    <row r="205" spans="1:8" x14ac:dyDescent="0.25">
      <c r="A205" t="str">
        <f>VLOOKUP(B205,Master!E:J,6,0)</f>
        <v>YDV7DirectD</v>
      </c>
      <c r="B205">
        <v>144120</v>
      </c>
      <c r="C205" t="s">
        <v>443</v>
      </c>
      <c r="D205" s="4">
        <v>43555</v>
      </c>
      <c r="E205">
        <v>10.728999999999999</v>
      </c>
      <c r="G205" t="str">
        <f t="shared" si="6"/>
        <v>YDV7</v>
      </c>
      <c r="H205" t="e">
        <f t="shared" si="7"/>
        <v>#N/A</v>
      </c>
    </row>
    <row r="206" spans="1:8" x14ac:dyDescent="0.25">
      <c r="A206" t="str">
        <f>VLOOKUP(B206,Master!E:J,6,0)</f>
        <v>YDV7DirectG</v>
      </c>
      <c r="B206">
        <v>144119</v>
      </c>
      <c r="C206" t="s">
        <v>444</v>
      </c>
      <c r="D206" s="4">
        <v>43555</v>
      </c>
      <c r="E206">
        <v>10.728999999999999</v>
      </c>
      <c r="G206" t="str">
        <f t="shared" si="6"/>
        <v>YDV7</v>
      </c>
      <c r="H206" t="e">
        <f t="shared" si="7"/>
        <v>#N/A</v>
      </c>
    </row>
    <row r="207" spans="1:8" x14ac:dyDescent="0.25">
      <c r="A207" t="str">
        <f>VLOOKUP(B207,Master!E:J,6,0)</f>
        <v>YDV7RegularQD</v>
      </c>
      <c r="B207">
        <v>144123</v>
      </c>
      <c r="C207" t="s">
        <v>445</v>
      </c>
      <c r="D207" s="4">
        <v>43555</v>
      </c>
      <c r="E207">
        <v>10.7096</v>
      </c>
      <c r="G207" t="str">
        <f t="shared" si="6"/>
        <v>YDV7</v>
      </c>
      <c r="H207" t="e">
        <f t="shared" si="7"/>
        <v>#N/A</v>
      </c>
    </row>
    <row r="208" spans="1:8" x14ac:dyDescent="0.25">
      <c r="A208" t="str">
        <f>VLOOKUP(B208,Master!E:J,6,0)</f>
        <v>YDV7RegularD</v>
      </c>
      <c r="B208">
        <v>144122</v>
      </c>
      <c r="C208" t="s">
        <v>446</v>
      </c>
      <c r="D208" s="4">
        <v>43555</v>
      </c>
      <c r="E208">
        <v>10.7096</v>
      </c>
      <c r="G208" t="str">
        <f t="shared" si="6"/>
        <v>YDV7</v>
      </c>
      <c r="H208" t="e">
        <f t="shared" si="7"/>
        <v>#N/A</v>
      </c>
    </row>
    <row r="209" spans="1:8" x14ac:dyDescent="0.25">
      <c r="A209" t="str">
        <f>VLOOKUP(B209,Master!E:J,6,0)</f>
        <v>YDV7RegularG</v>
      </c>
      <c r="B209">
        <v>144124</v>
      </c>
      <c r="C209" t="s">
        <v>447</v>
      </c>
      <c r="D209" s="4">
        <v>43555</v>
      </c>
      <c r="E209">
        <v>10.7096</v>
      </c>
      <c r="G209" t="str">
        <f t="shared" si="6"/>
        <v>YDV7</v>
      </c>
      <c r="H209" t="e">
        <f t="shared" si="7"/>
        <v>#N/A</v>
      </c>
    </row>
    <row r="210" spans="1:8" x14ac:dyDescent="0.25">
      <c r="A210" t="str">
        <f>VLOOKUP(B210,Master!E:J,6,0)</f>
        <v>YDV8DirectQD</v>
      </c>
      <c r="B210">
        <v>144218</v>
      </c>
      <c r="C210" t="s">
        <v>448</v>
      </c>
      <c r="D210" s="4">
        <v>43555</v>
      </c>
      <c r="E210">
        <v>10.702199999999999</v>
      </c>
      <c r="G210" t="str">
        <f t="shared" si="6"/>
        <v>YDV8</v>
      </c>
      <c r="H210" t="e">
        <f t="shared" si="7"/>
        <v>#N/A</v>
      </c>
    </row>
    <row r="211" spans="1:8" x14ac:dyDescent="0.25">
      <c r="A211" t="str">
        <f>VLOOKUP(B211,Master!E:J,6,0)</f>
        <v>YDV8DirectG</v>
      </c>
      <c r="B211">
        <v>144215</v>
      </c>
      <c r="C211" t="s">
        <v>449</v>
      </c>
      <c r="D211" s="4">
        <v>43555</v>
      </c>
      <c r="E211">
        <v>10.702199999999999</v>
      </c>
      <c r="G211" t="str">
        <f t="shared" si="6"/>
        <v>YDV8</v>
      </c>
      <c r="H211" t="e">
        <f t="shared" si="7"/>
        <v>#N/A</v>
      </c>
    </row>
    <row r="212" spans="1:8" x14ac:dyDescent="0.25">
      <c r="A212" t="str">
        <f>VLOOKUP(B212,Master!E:J,6,0)</f>
        <v>YDV8RegularQD</v>
      </c>
      <c r="B212">
        <v>144217</v>
      </c>
      <c r="C212" t="s">
        <v>450</v>
      </c>
      <c r="D212" s="4">
        <v>43555</v>
      </c>
      <c r="E212">
        <v>10.6831</v>
      </c>
      <c r="G212" t="str">
        <f t="shared" si="6"/>
        <v>YDV8</v>
      </c>
      <c r="H212" t="e">
        <f t="shared" si="7"/>
        <v>#N/A</v>
      </c>
    </row>
    <row r="213" spans="1:8" x14ac:dyDescent="0.25">
      <c r="A213" t="str">
        <f>VLOOKUP(B213,Master!E:J,6,0)</f>
        <v>YDV8RegularD</v>
      </c>
      <c r="B213">
        <v>144219</v>
      </c>
      <c r="C213" t="s">
        <v>451</v>
      </c>
      <c r="D213" s="4">
        <v>43555</v>
      </c>
      <c r="E213">
        <v>10.6831</v>
      </c>
      <c r="G213" t="str">
        <f t="shared" si="6"/>
        <v>YDV8</v>
      </c>
      <c r="H213" t="e">
        <f t="shared" si="7"/>
        <v>#N/A</v>
      </c>
    </row>
    <row r="214" spans="1:8" x14ac:dyDescent="0.25">
      <c r="A214" t="str">
        <f>VLOOKUP(B214,Master!E:J,6,0)</f>
        <v>YDV8RegularG</v>
      </c>
      <c r="B214">
        <v>144220</v>
      </c>
      <c r="C214" t="s">
        <v>452</v>
      </c>
      <c r="D214" s="4">
        <v>43555</v>
      </c>
      <c r="E214">
        <v>10.6831</v>
      </c>
      <c r="G214" t="str">
        <f t="shared" si="6"/>
        <v>YDV8</v>
      </c>
      <c r="H214" t="e">
        <f t="shared" si="7"/>
        <v>#N/A</v>
      </c>
    </row>
    <row r="215" spans="1:8" x14ac:dyDescent="0.25">
      <c r="A215" t="str">
        <f>VLOOKUP(B215,Master!E:J,6,0)</f>
        <v>YDV9DirectD</v>
      </c>
      <c r="B215">
        <v>144246</v>
      </c>
      <c r="C215" t="s">
        <v>453</v>
      </c>
      <c r="D215" s="4">
        <v>43555</v>
      </c>
      <c r="E215">
        <v>10.621700000000001</v>
      </c>
      <c r="G215" t="str">
        <f t="shared" si="6"/>
        <v>YDV9</v>
      </c>
      <c r="H215" t="e">
        <f t="shared" si="7"/>
        <v>#N/A</v>
      </c>
    </row>
    <row r="216" spans="1:8" x14ac:dyDescent="0.25">
      <c r="A216" t="str">
        <f>VLOOKUP(B216,Master!E:J,6,0)</f>
        <v>YDV9DirectG</v>
      </c>
      <c r="B216">
        <v>144243</v>
      </c>
      <c r="C216" t="s">
        <v>454</v>
      </c>
      <c r="D216" s="4">
        <v>43555</v>
      </c>
      <c r="E216">
        <v>10.621700000000001</v>
      </c>
      <c r="G216" t="str">
        <f t="shared" si="6"/>
        <v>YDV9</v>
      </c>
      <c r="H216" t="e">
        <f t="shared" si="7"/>
        <v>#N/A</v>
      </c>
    </row>
    <row r="217" spans="1:8" x14ac:dyDescent="0.25">
      <c r="A217" t="str">
        <f>VLOOKUP(B217,Master!E:J,6,0)</f>
        <v>YDV9RegularQD</v>
      </c>
      <c r="B217">
        <v>144242</v>
      </c>
      <c r="C217" t="s">
        <v>455</v>
      </c>
      <c r="D217" s="4">
        <v>43555</v>
      </c>
      <c r="E217">
        <v>10.5951</v>
      </c>
      <c r="G217" t="str">
        <f t="shared" si="6"/>
        <v>YDV9</v>
      </c>
      <c r="H217" t="e">
        <f t="shared" si="7"/>
        <v>#N/A</v>
      </c>
    </row>
    <row r="218" spans="1:8" x14ac:dyDescent="0.25">
      <c r="A218" t="str">
        <f>VLOOKUP(B218,Master!E:J,6,0)</f>
        <v>YDV9RegularD</v>
      </c>
      <c r="B218">
        <v>144245</v>
      </c>
      <c r="C218" t="s">
        <v>456</v>
      </c>
      <c r="D218" s="4">
        <v>43555</v>
      </c>
      <c r="E218">
        <v>10.5951</v>
      </c>
      <c r="G218" t="str">
        <f t="shared" si="6"/>
        <v>YDV9</v>
      </c>
      <c r="H218" t="e">
        <f t="shared" si="7"/>
        <v>#N/A</v>
      </c>
    </row>
    <row r="219" spans="1:8" x14ac:dyDescent="0.25">
      <c r="A219" t="str">
        <f>VLOOKUP(B219,Master!E:J,6,0)</f>
        <v>YDV9RegularG</v>
      </c>
      <c r="B219">
        <v>144241</v>
      </c>
      <c r="C219" t="s">
        <v>457</v>
      </c>
      <c r="D219" s="4">
        <v>43555</v>
      </c>
      <c r="E219">
        <v>10.5951</v>
      </c>
      <c r="G219" t="str">
        <f t="shared" si="6"/>
        <v>YDV9</v>
      </c>
      <c r="H219" t="e">
        <f t="shared" si="7"/>
        <v>#N/A</v>
      </c>
    </row>
    <row r="220" spans="1:8" x14ac:dyDescent="0.25">
      <c r="A220" t="str">
        <f>VLOOKUP(B220,Master!E:J,6,0)</f>
        <v>YDW1DirectG</v>
      </c>
      <c r="B220">
        <v>144299</v>
      </c>
      <c r="C220" t="s">
        <v>458</v>
      </c>
      <c r="D220" s="4">
        <v>43555</v>
      </c>
      <c r="E220">
        <v>10.607799999999999</v>
      </c>
      <c r="G220" t="str">
        <f t="shared" si="6"/>
        <v>YDW1</v>
      </c>
      <c r="H220" t="e">
        <f t="shared" si="7"/>
        <v>#N/A</v>
      </c>
    </row>
    <row r="221" spans="1:8" x14ac:dyDescent="0.25">
      <c r="A221" t="str">
        <f>VLOOKUP(B221,Master!E:J,6,0)</f>
        <v>YDW1RegularD</v>
      </c>
      <c r="B221">
        <v>144296</v>
      </c>
      <c r="C221" t="s">
        <v>459</v>
      </c>
      <c r="D221" s="4">
        <v>43555</v>
      </c>
      <c r="E221">
        <v>10.569900000000001</v>
      </c>
      <c r="G221" t="str">
        <f t="shared" si="6"/>
        <v>YDW1</v>
      </c>
      <c r="H221" t="e">
        <f t="shared" si="7"/>
        <v>#N/A</v>
      </c>
    </row>
    <row r="222" spans="1:8" x14ac:dyDescent="0.25">
      <c r="A222" t="str">
        <f>VLOOKUP(B222,Master!E:J,6,0)</f>
        <v>YDW1RegularG</v>
      </c>
      <c r="B222">
        <v>144295</v>
      </c>
      <c r="C222" t="s">
        <v>460</v>
      </c>
      <c r="D222" s="4">
        <v>43555</v>
      </c>
      <c r="E222">
        <v>10.569900000000001</v>
      </c>
      <c r="G222" t="str">
        <f t="shared" si="6"/>
        <v>YDW1</v>
      </c>
      <c r="H222" t="e">
        <f t="shared" si="7"/>
        <v>#N/A</v>
      </c>
    </row>
    <row r="223" spans="1:8" x14ac:dyDescent="0.25">
      <c r="A223" t="str">
        <f>VLOOKUP(B223,Master!E:J,6,0)</f>
        <v>YDW3DirectQD</v>
      </c>
      <c r="B223">
        <v>144517</v>
      </c>
      <c r="C223" t="s">
        <v>461</v>
      </c>
      <c r="D223" s="4">
        <v>43555</v>
      </c>
      <c r="E223">
        <v>10.5136</v>
      </c>
      <c r="G223" t="str">
        <f t="shared" si="6"/>
        <v>YDW3</v>
      </c>
      <c r="H223" t="e">
        <f t="shared" si="7"/>
        <v>#N/A</v>
      </c>
    </row>
    <row r="224" spans="1:8" x14ac:dyDescent="0.25">
      <c r="A224" t="str">
        <f>VLOOKUP(B224,Master!E:J,6,0)</f>
        <v>YDW3DirectG</v>
      </c>
      <c r="B224">
        <v>144520</v>
      </c>
      <c r="C224" t="s">
        <v>462</v>
      </c>
      <c r="D224" s="4">
        <v>43555</v>
      </c>
      <c r="E224">
        <v>10.5136</v>
      </c>
      <c r="G224" t="str">
        <f t="shared" si="6"/>
        <v>YDW3</v>
      </c>
      <c r="H224" t="e">
        <f t="shared" si="7"/>
        <v>#N/A</v>
      </c>
    </row>
    <row r="225" spans="1:8" x14ac:dyDescent="0.25">
      <c r="A225" t="str">
        <f>VLOOKUP(B225,Master!E:J,6,0)</f>
        <v>YDW3RegularQD</v>
      </c>
      <c r="B225">
        <v>144519</v>
      </c>
      <c r="C225" t="s">
        <v>463</v>
      </c>
      <c r="D225" s="4">
        <v>43555</v>
      </c>
      <c r="E225">
        <v>10.4832</v>
      </c>
      <c r="G225" t="str">
        <f t="shared" si="6"/>
        <v>YDW3</v>
      </c>
      <c r="H225" t="e">
        <f t="shared" si="7"/>
        <v>#N/A</v>
      </c>
    </row>
    <row r="226" spans="1:8" x14ac:dyDescent="0.25">
      <c r="A226" t="str">
        <f>VLOOKUP(B226,Master!E:J,6,0)</f>
        <v>YDW3RegularD</v>
      </c>
      <c r="B226">
        <v>144518</v>
      </c>
      <c r="C226" t="s">
        <v>464</v>
      </c>
      <c r="D226" s="4">
        <v>43555</v>
      </c>
      <c r="E226">
        <v>10.4832</v>
      </c>
      <c r="G226" t="str">
        <f t="shared" si="6"/>
        <v>YDW3</v>
      </c>
      <c r="H226" t="e">
        <f t="shared" si="7"/>
        <v>#N/A</v>
      </c>
    </row>
    <row r="227" spans="1:8" x14ac:dyDescent="0.25">
      <c r="A227" t="str">
        <f>VLOOKUP(B227,Master!E:J,6,0)</f>
        <v>YDW3RegularG</v>
      </c>
      <c r="B227">
        <v>144516</v>
      </c>
      <c r="C227" t="s">
        <v>465</v>
      </c>
      <c r="D227" s="4">
        <v>43555</v>
      </c>
      <c r="E227">
        <v>10.4832</v>
      </c>
      <c r="G227" t="str">
        <f t="shared" si="6"/>
        <v>YDW3</v>
      </c>
      <c r="H227" t="e">
        <f t="shared" si="7"/>
        <v>#N/A</v>
      </c>
    </row>
    <row r="228" spans="1:8" x14ac:dyDescent="0.25">
      <c r="A228" t="str">
        <f>VLOOKUP(B228,Master!E:J,6,0)</f>
        <v>YDW5DirectQD</v>
      </c>
      <c r="B228">
        <v>144632</v>
      </c>
      <c r="C228" t="s">
        <v>466</v>
      </c>
      <c r="D228" s="4">
        <v>43555</v>
      </c>
      <c r="E228">
        <v>10.4933</v>
      </c>
      <c r="G228" t="str">
        <f t="shared" si="6"/>
        <v>YDW5</v>
      </c>
      <c r="H228" t="e">
        <f t="shared" si="7"/>
        <v>#N/A</v>
      </c>
    </row>
    <row r="229" spans="1:8" x14ac:dyDescent="0.25">
      <c r="A229" t="str">
        <f>VLOOKUP(B229,Master!E:J,6,0)</f>
        <v>YDW5DirectD</v>
      </c>
      <c r="B229">
        <v>144631</v>
      </c>
      <c r="C229" t="s">
        <v>467</v>
      </c>
      <c r="D229" s="4">
        <v>43555</v>
      </c>
      <c r="E229">
        <v>10.4933</v>
      </c>
      <c r="G229" t="str">
        <f t="shared" si="6"/>
        <v>YDW5</v>
      </c>
      <c r="H229" t="e">
        <f t="shared" si="7"/>
        <v>#N/A</v>
      </c>
    </row>
    <row r="230" spans="1:8" x14ac:dyDescent="0.25">
      <c r="A230" t="str">
        <f>VLOOKUP(B230,Master!E:J,6,0)</f>
        <v>YDW5DirectG</v>
      </c>
      <c r="B230">
        <v>144633</v>
      </c>
      <c r="C230" t="s">
        <v>468</v>
      </c>
      <c r="D230" s="4">
        <v>43555</v>
      </c>
      <c r="E230">
        <v>10.4933</v>
      </c>
      <c r="G230" t="str">
        <f t="shared" si="6"/>
        <v>YDW5</v>
      </c>
      <c r="H230" t="e">
        <f t="shared" si="7"/>
        <v>#N/A</v>
      </c>
    </row>
    <row r="231" spans="1:8" x14ac:dyDescent="0.25">
      <c r="A231" t="str">
        <f>VLOOKUP(B231,Master!E:J,6,0)</f>
        <v>YDW5RegularQD</v>
      </c>
      <c r="B231">
        <v>144630</v>
      </c>
      <c r="C231" t="s">
        <v>469</v>
      </c>
      <c r="D231" s="4">
        <v>43555</v>
      </c>
      <c r="E231">
        <v>10.474399999999999</v>
      </c>
      <c r="G231" t="str">
        <f t="shared" si="6"/>
        <v>YDW5</v>
      </c>
      <c r="H231" t="e">
        <f t="shared" si="7"/>
        <v>#N/A</v>
      </c>
    </row>
    <row r="232" spans="1:8" x14ac:dyDescent="0.25">
      <c r="A232" t="str">
        <f>VLOOKUP(B232,Master!E:J,6,0)</f>
        <v>YDW5RegularD</v>
      </c>
      <c r="B232">
        <v>144629</v>
      </c>
      <c r="C232" t="s">
        <v>470</v>
      </c>
      <c r="D232" s="4">
        <v>43555</v>
      </c>
      <c r="E232">
        <v>10.474399999999999</v>
      </c>
      <c r="G232" t="str">
        <f t="shared" si="6"/>
        <v>YDW5</v>
      </c>
      <c r="H232" t="e">
        <f t="shared" si="7"/>
        <v>#N/A</v>
      </c>
    </row>
    <row r="233" spans="1:8" x14ac:dyDescent="0.25">
      <c r="A233" t="str">
        <f>VLOOKUP(B233,Master!E:J,6,0)</f>
        <v>YDW5RegularG</v>
      </c>
      <c r="B233">
        <v>144628</v>
      </c>
      <c r="C233" t="s">
        <v>471</v>
      </c>
      <c r="D233" s="4">
        <v>43555</v>
      </c>
      <c r="E233">
        <v>10.474399999999999</v>
      </c>
      <c r="G233" t="str">
        <f t="shared" si="6"/>
        <v>YDW5</v>
      </c>
      <c r="H233" t="e">
        <f t="shared" si="7"/>
        <v>#N/A</v>
      </c>
    </row>
    <row r="234" spans="1:8" x14ac:dyDescent="0.25">
      <c r="A234" t="str">
        <f>VLOOKUP(B234,Master!E:J,6,0)</f>
        <v>YDW7DirectQD</v>
      </c>
      <c r="B234">
        <v>144825</v>
      </c>
      <c r="C234" t="s">
        <v>472</v>
      </c>
      <c r="D234" s="4">
        <v>43555</v>
      </c>
      <c r="E234">
        <v>10.6198</v>
      </c>
      <c r="G234" t="str">
        <f t="shared" si="6"/>
        <v>YDW7</v>
      </c>
      <c r="H234" t="e">
        <f t="shared" si="7"/>
        <v>#N/A</v>
      </c>
    </row>
    <row r="235" spans="1:8" x14ac:dyDescent="0.25">
      <c r="A235" t="str">
        <f>VLOOKUP(B235,Master!E:J,6,0)</f>
        <v>YDW7DirectD</v>
      </c>
      <c r="B235">
        <v>144824</v>
      </c>
      <c r="C235" t="s">
        <v>473</v>
      </c>
      <c r="D235" s="4">
        <v>43555</v>
      </c>
      <c r="E235">
        <v>10.6198</v>
      </c>
      <c r="G235" t="str">
        <f t="shared" si="6"/>
        <v>YDW7</v>
      </c>
      <c r="H235" t="e">
        <f t="shared" si="7"/>
        <v>#N/A</v>
      </c>
    </row>
    <row r="236" spans="1:8" x14ac:dyDescent="0.25">
      <c r="A236" t="str">
        <f>VLOOKUP(B236,Master!E:J,6,0)</f>
        <v>YDW7DirectG</v>
      </c>
      <c r="B236">
        <v>144823</v>
      </c>
      <c r="C236" t="s">
        <v>474</v>
      </c>
      <c r="D236" s="4">
        <v>43555</v>
      </c>
      <c r="E236">
        <v>10.6198</v>
      </c>
      <c r="G236" t="str">
        <f t="shared" si="6"/>
        <v>YDW7</v>
      </c>
      <c r="H236" t="e">
        <f t="shared" si="7"/>
        <v>#N/A</v>
      </c>
    </row>
    <row r="237" spans="1:8" x14ac:dyDescent="0.25">
      <c r="A237" t="str">
        <f>VLOOKUP(B237,Master!E:J,6,0)</f>
        <v>YDW7RegularQD</v>
      </c>
      <c r="B237">
        <v>144822</v>
      </c>
      <c r="C237" t="s">
        <v>475</v>
      </c>
      <c r="D237" s="4">
        <v>43555</v>
      </c>
      <c r="E237">
        <v>10.6044</v>
      </c>
      <c r="G237" t="str">
        <f t="shared" si="6"/>
        <v>YDW7</v>
      </c>
      <c r="H237" t="e">
        <f t="shared" si="7"/>
        <v>#N/A</v>
      </c>
    </row>
    <row r="238" spans="1:8" x14ac:dyDescent="0.25">
      <c r="A238" t="str">
        <f>VLOOKUP(B238,Master!E:J,6,0)</f>
        <v>YDW7RegularG</v>
      </c>
      <c r="B238">
        <v>144820</v>
      </c>
      <c r="C238" t="s">
        <v>476</v>
      </c>
      <c r="D238" s="4">
        <v>43555</v>
      </c>
      <c r="E238">
        <v>10.6044</v>
      </c>
      <c r="G238" t="str">
        <f t="shared" si="6"/>
        <v>YDW7</v>
      </c>
      <c r="H238" t="e">
        <f t="shared" si="7"/>
        <v>#N/A</v>
      </c>
    </row>
    <row r="239" spans="1:8" x14ac:dyDescent="0.25">
      <c r="A239" t="str">
        <f>VLOOKUP(B239,Master!E:J,6,0)</f>
        <v>YDX5DirectQD</v>
      </c>
      <c r="B239">
        <v>146464</v>
      </c>
      <c r="C239" t="s">
        <v>477</v>
      </c>
      <c r="D239" s="4">
        <v>43555</v>
      </c>
      <c r="E239">
        <v>10.1792</v>
      </c>
      <c r="G239" t="str">
        <f t="shared" si="6"/>
        <v>YDX5</v>
      </c>
      <c r="H239" t="e">
        <f t="shared" si="7"/>
        <v>#N/A</v>
      </c>
    </row>
    <row r="240" spans="1:8" x14ac:dyDescent="0.25">
      <c r="A240" t="str">
        <f>VLOOKUP(B240,Master!E:J,6,0)</f>
        <v>YDX5DirectD</v>
      </c>
      <c r="B240">
        <v>146463</v>
      </c>
      <c r="C240" t="s">
        <v>478</v>
      </c>
      <c r="D240" s="4">
        <v>43555</v>
      </c>
      <c r="E240">
        <v>10.1792</v>
      </c>
      <c r="G240" t="str">
        <f t="shared" si="6"/>
        <v>YDX5</v>
      </c>
      <c r="H240" t="e">
        <f t="shared" si="7"/>
        <v>#N/A</v>
      </c>
    </row>
    <row r="241" spans="1:8" x14ac:dyDescent="0.25">
      <c r="A241" t="str">
        <f>VLOOKUP(B241,Master!E:J,6,0)</f>
        <v>YDX5DirectG</v>
      </c>
      <c r="B241">
        <v>146462</v>
      </c>
      <c r="C241" t="s">
        <v>479</v>
      </c>
      <c r="D241" s="4">
        <v>43555</v>
      </c>
      <c r="E241">
        <v>10.1792</v>
      </c>
      <c r="G241" t="str">
        <f t="shared" si="6"/>
        <v>YDX5</v>
      </c>
      <c r="H241" t="e">
        <f t="shared" si="7"/>
        <v>#N/A</v>
      </c>
    </row>
    <row r="242" spans="1:8" x14ac:dyDescent="0.25">
      <c r="A242" t="str">
        <f>VLOOKUP(B242,Master!E:J,6,0)</f>
        <v>YDX5RegularQD</v>
      </c>
      <c r="B242">
        <v>146461</v>
      </c>
      <c r="C242" t="s">
        <v>480</v>
      </c>
      <c r="D242" s="4">
        <v>43555</v>
      </c>
      <c r="E242">
        <v>10.1769</v>
      </c>
      <c r="G242" t="str">
        <f t="shared" si="6"/>
        <v>YDX5</v>
      </c>
      <c r="H242" t="e">
        <f t="shared" si="7"/>
        <v>#N/A</v>
      </c>
    </row>
    <row r="243" spans="1:8" x14ac:dyDescent="0.25">
      <c r="A243" t="str">
        <f>VLOOKUP(B243,Master!E:J,6,0)</f>
        <v>YDX5RegularD</v>
      </c>
      <c r="B243">
        <v>146460</v>
      </c>
      <c r="C243" t="s">
        <v>481</v>
      </c>
      <c r="D243" s="4">
        <v>43555</v>
      </c>
      <c r="E243">
        <v>10.1769</v>
      </c>
      <c r="G243" t="str">
        <f t="shared" si="6"/>
        <v>YDX5</v>
      </c>
      <c r="H243" t="e">
        <f t="shared" si="7"/>
        <v>#N/A</v>
      </c>
    </row>
    <row r="244" spans="1:8" x14ac:dyDescent="0.25">
      <c r="A244" t="str">
        <f>VLOOKUP(B244,Master!E:J,6,0)</f>
        <v>YDX5RegularG</v>
      </c>
      <c r="B244">
        <v>146459</v>
      </c>
      <c r="C244" t="s">
        <v>482</v>
      </c>
      <c r="D244" s="4">
        <v>43555</v>
      </c>
      <c r="E244">
        <v>10.1769</v>
      </c>
      <c r="G244" t="str">
        <f t="shared" si="6"/>
        <v>YDX5</v>
      </c>
      <c r="H244" t="e">
        <f t="shared" si="7"/>
        <v>#N/A</v>
      </c>
    </row>
    <row r="245" spans="1:8" x14ac:dyDescent="0.25">
      <c r="A245" t="str">
        <f>VLOOKUP(B245,Master!E:J,6,0)</f>
        <v>YDX8DirectD</v>
      </c>
      <c r="B245">
        <v>146742</v>
      </c>
      <c r="C245" t="s">
        <v>483</v>
      </c>
      <c r="D245" s="4">
        <v>43555</v>
      </c>
      <c r="E245">
        <v>10.0708</v>
      </c>
      <c r="G245" t="str">
        <f t="shared" si="6"/>
        <v>YDX8</v>
      </c>
      <c r="H245" t="e">
        <f t="shared" si="7"/>
        <v>#N/A</v>
      </c>
    </row>
    <row r="246" spans="1:8" x14ac:dyDescent="0.25">
      <c r="A246" t="str">
        <f>VLOOKUP(B246,Master!E:J,6,0)</f>
        <v>YDX8DirectG</v>
      </c>
      <c r="B246">
        <v>146741</v>
      </c>
      <c r="C246" t="s">
        <v>484</v>
      </c>
      <c r="D246" s="4">
        <v>43555</v>
      </c>
      <c r="E246">
        <v>10.0708</v>
      </c>
      <c r="G246" t="str">
        <f t="shared" si="6"/>
        <v>YDX8</v>
      </c>
      <c r="H246" t="e">
        <f t="shared" si="7"/>
        <v>#N/A</v>
      </c>
    </row>
    <row r="247" spans="1:8" x14ac:dyDescent="0.25">
      <c r="A247" t="str">
        <f>VLOOKUP(B247,Master!E:J,6,0)</f>
        <v>YDX8RegularQD</v>
      </c>
      <c r="B247">
        <v>146740</v>
      </c>
      <c r="C247" t="s">
        <v>485</v>
      </c>
      <c r="D247" s="4">
        <v>43555</v>
      </c>
      <c r="E247">
        <v>10.07</v>
      </c>
      <c r="G247" t="str">
        <f t="shared" si="6"/>
        <v>YDX8</v>
      </c>
      <c r="H247" t="e">
        <f t="shared" si="7"/>
        <v>#N/A</v>
      </c>
    </row>
    <row r="248" spans="1:8" x14ac:dyDescent="0.25">
      <c r="A248" t="str">
        <f>VLOOKUP(B248,Master!E:J,6,0)</f>
        <v>YDX8RegularD</v>
      </c>
      <c r="B248">
        <v>146739</v>
      </c>
      <c r="C248" t="s">
        <v>486</v>
      </c>
      <c r="D248" s="4">
        <v>43555</v>
      </c>
      <c r="E248">
        <v>10.07</v>
      </c>
      <c r="G248" t="str">
        <f t="shared" si="6"/>
        <v>YDX8</v>
      </c>
      <c r="H248" t="e">
        <f t="shared" si="7"/>
        <v>#N/A</v>
      </c>
    </row>
    <row r="249" spans="1:8" x14ac:dyDescent="0.25">
      <c r="A249" t="str">
        <f>VLOOKUP(B249,Master!E:J,6,0)</f>
        <v>YDX8RegularG</v>
      </c>
      <c r="B249">
        <v>146744</v>
      </c>
      <c r="C249" t="s">
        <v>487</v>
      </c>
      <c r="D249" s="4">
        <v>43555</v>
      </c>
      <c r="E249">
        <v>10.07</v>
      </c>
      <c r="G249" t="str">
        <f t="shared" si="6"/>
        <v>YDX8</v>
      </c>
      <c r="H249" t="e">
        <f t="shared" si="7"/>
        <v>#N/A</v>
      </c>
    </row>
    <row r="250" spans="1:8" x14ac:dyDescent="0.25">
      <c r="A250" t="str">
        <f>VLOOKUP(B250,Master!E:J,6,0)</f>
        <v>YD63DirectD</v>
      </c>
      <c r="B250">
        <v>119095</v>
      </c>
      <c r="C250" t="s">
        <v>488</v>
      </c>
      <c r="D250" s="4">
        <v>43555</v>
      </c>
      <c r="E250">
        <v>24.084</v>
      </c>
      <c r="G250" t="str">
        <f t="shared" si="6"/>
        <v>YD63</v>
      </c>
      <c r="H250" t="e">
        <f t="shared" si="7"/>
        <v>#N/A</v>
      </c>
    </row>
    <row r="251" spans="1:8" x14ac:dyDescent="0.25">
      <c r="A251" t="str">
        <f>VLOOKUP(B251,Master!E:J,6,0)</f>
        <v>YD63DirectG</v>
      </c>
      <c r="B251">
        <v>119096</v>
      </c>
      <c r="C251" t="s">
        <v>489</v>
      </c>
      <c r="D251" s="4">
        <v>43555</v>
      </c>
      <c r="E251">
        <v>24.084</v>
      </c>
      <c r="G251" t="str">
        <f t="shared" si="6"/>
        <v>YD63</v>
      </c>
      <c r="H251" t="e">
        <f t="shared" si="7"/>
        <v>#N/A</v>
      </c>
    </row>
    <row r="252" spans="1:8" x14ac:dyDescent="0.25">
      <c r="A252" t="str">
        <f>VLOOKUP(B252,Master!E:J,6,0)</f>
        <v>YD63RegularD</v>
      </c>
      <c r="B252">
        <v>113032</v>
      </c>
      <c r="C252" t="s">
        <v>490</v>
      </c>
      <c r="D252" s="4">
        <v>43555</v>
      </c>
      <c r="E252">
        <v>13.307</v>
      </c>
      <c r="G252" t="str">
        <f t="shared" si="6"/>
        <v>YD63</v>
      </c>
      <c r="H252" t="e">
        <f t="shared" si="7"/>
        <v>#N/A</v>
      </c>
    </row>
    <row r="253" spans="1:8" x14ac:dyDescent="0.25">
      <c r="A253" t="str">
        <f>VLOOKUP(B253,Master!E:J,6,0)</f>
        <v>YD63RegularG</v>
      </c>
      <c r="B253">
        <v>112901</v>
      </c>
      <c r="C253" t="s">
        <v>491</v>
      </c>
      <c r="D253" s="4">
        <v>43555</v>
      </c>
      <c r="E253">
        <v>23.062999999999999</v>
      </c>
      <c r="G253" t="str">
        <f t="shared" si="6"/>
        <v>YD63</v>
      </c>
      <c r="H253" t="e">
        <f t="shared" si="7"/>
        <v>#N/A</v>
      </c>
    </row>
    <row r="254" spans="1:8" x14ac:dyDescent="0.25">
      <c r="A254" t="str">
        <f>VLOOKUP(B254,Master!E:J,6,0)</f>
        <v>YDQ0DirectD</v>
      </c>
      <c r="B254">
        <v>130491</v>
      </c>
      <c r="C254" t="s">
        <v>492</v>
      </c>
      <c r="D254" s="4">
        <v>43555</v>
      </c>
      <c r="E254">
        <v>12.1981</v>
      </c>
      <c r="G254" t="str">
        <f t="shared" si="6"/>
        <v>YDQ0</v>
      </c>
      <c r="H254" t="e">
        <f t="shared" si="7"/>
        <v>#N/A</v>
      </c>
    </row>
    <row r="255" spans="1:8" x14ac:dyDescent="0.25">
      <c r="A255" t="str">
        <f>VLOOKUP(B255,Master!E:J,6,0)</f>
        <v>YDQ0DirectG</v>
      </c>
      <c r="B255">
        <v>130493</v>
      </c>
      <c r="C255" t="s">
        <v>493</v>
      </c>
      <c r="D255" s="4">
        <v>43555</v>
      </c>
      <c r="E255">
        <v>12.1981</v>
      </c>
      <c r="G255" t="str">
        <f t="shared" si="6"/>
        <v>YDQ0</v>
      </c>
      <c r="H255" t="e">
        <f t="shared" si="7"/>
        <v>#N/A</v>
      </c>
    </row>
    <row r="256" spans="1:8" x14ac:dyDescent="0.25">
      <c r="A256" t="str">
        <f>VLOOKUP(B256,Master!E:J,6,0)</f>
        <v>YDQ0RegularD</v>
      </c>
      <c r="B256">
        <v>130490</v>
      </c>
      <c r="C256" t="s">
        <v>494</v>
      </c>
      <c r="D256" s="4">
        <v>43555</v>
      </c>
      <c r="E256">
        <v>11.9847</v>
      </c>
      <c r="G256" t="str">
        <f t="shared" si="6"/>
        <v>YDQ0</v>
      </c>
      <c r="H256" t="e">
        <f t="shared" si="7"/>
        <v>#N/A</v>
      </c>
    </row>
    <row r="257" spans="1:8" x14ac:dyDescent="0.25">
      <c r="A257" t="str">
        <f>VLOOKUP(B257,Master!E:J,6,0)</f>
        <v>YDQ0RegularG</v>
      </c>
      <c r="B257">
        <v>130492</v>
      </c>
      <c r="C257" t="s">
        <v>495</v>
      </c>
      <c r="D257" s="4">
        <v>43555</v>
      </c>
      <c r="E257">
        <v>11.9847</v>
      </c>
      <c r="G257" t="str">
        <f t="shared" si="6"/>
        <v>YDQ0</v>
      </c>
      <c r="H257" t="e">
        <f t="shared" si="7"/>
        <v>#N/A</v>
      </c>
    </row>
    <row r="258" spans="1:8" x14ac:dyDescent="0.25">
      <c r="A258" t="str">
        <f>VLOOKUP(B258,Master!E:J,6,0)</f>
        <v>YD15DirectD</v>
      </c>
      <c r="B258">
        <v>119101</v>
      </c>
      <c r="C258" t="s">
        <v>496</v>
      </c>
      <c r="D258" s="4">
        <v>43555</v>
      </c>
      <c r="E258">
        <v>12.083299999999999</v>
      </c>
      <c r="G258" t="str">
        <f t="shared" si="6"/>
        <v>YD15</v>
      </c>
      <c r="H258" t="str">
        <f t="shared" si="7"/>
        <v>YD15</v>
      </c>
    </row>
    <row r="259" spans="1:8" x14ac:dyDescent="0.25">
      <c r="A259" t="str">
        <f>VLOOKUP(B259,Master!E:J,6,0)</f>
        <v>YD15DirectG</v>
      </c>
      <c r="B259">
        <v>119099</v>
      </c>
      <c r="C259" t="s">
        <v>497</v>
      </c>
      <c r="D259" s="4">
        <v>43555</v>
      </c>
      <c r="E259">
        <v>61.093200000000003</v>
      </c>
      <c r="G259" t="str">
        <f t="shared" ref="G259:G322" si="8">LEFT(A259,4)</f>
        <v>YD15</v>
      </c>
      <c r="H259" t="str">
        <f t="shared" ref="H259:H322" si="9">VLOOKUP(G259,L:L,1,0)</f>
        <v>YD15</v>
      </c>
    </row>
    <row r="260" spans="1:8" x14ac:dyDescent="0.25">
      <c r="A260" t="str">
        <f>VLOOKUP(B260,Master!E:J,6,0)</f>
        <v>YD15DirectMD</v>
      </c>
      <c r="B260">
        <v>119100</v>
      </c>
      <c r="C260" t="s">
        <v>498</v>
      </c>
      <c r="D260" s="4">
        <v>43555</v>
      </c>
      <c r="E260">
        <v>10.6942</v>
      </c>
      <c r="G260" t="str">
        <f t="shared" si="8"/>
        <v>YD15</v>
      </c>
      <c r="H260" t="str">
        <f t="shared" si="9"/>
        <v>YD15</v>
      </c>
    </row>
    <row r="261" spans="1:8" x14ac:dyDescent="0.25">
      <c r="A261" t="str">
        <f>VLOOKUP(B261,Master!E:J,6,0)</f>
        <v>YD15RegularD</v>
      </c>
      <c r="B261">
        <v>100085</v>
      </c>
      <c r="C261" t="s">
        <v>499</v>
      </c>
      <c r="D261" s="4">
        <v>43555</v>
      </c>
      <c r="E261">
        <v>11.9979</v>
      </c>
      <c r="G261" t="str">
        <f t="shared" si="8"/>
        <v>YD15</v>
      </c>
      <c r="H261" t="str">
        <f t="shared" si="9"/>
        <v>YD15</v>
      </c>
    </row>
    <row r="262" spans="1:8" x14ac:dyDescent="0.25">
      <c r="A262" t="str">
        <f>VLOOKUP(B262,Master!E:J,6,0)</f>
        <v>YD15RegularG</v>
      </c>
      <c r="B262">
        <v>100084</v>
      </c>
      <c r="C262" t="s">
        <v>500</v>
      </c>
      <c r="D262" s="4">
        <v>43555</v>
      </c>
      <c r="E262">
        <v>59.365200000000002</v>
      </c>
      <c r="G262" t="str">
        <f t="shared" si="8"/>
        <v>YD15</v>
      </c>
      <c r="H262" t="str">
        <f t="shared" si="9"/>
        <v>YD15</v>
      </c>
    </row>
    <row r="263" spans="1:8" x14ac:dyDescent="0.25">
      <c r="A263" t="str">
        <f>VLOOKUP(B263,Master!E:J,6,0)</f>
        <v>YD15RegularMD</v>
      </c>
      <c r="B263">
        <v>100086</v>
      </c>
      <c r="C263" t="s">
        <v>501</v>
      </c>
      <c r="D263" s="4">
        <v>43555</v>
      </c>
      <c r="E263">
        <v>10.657500000000001</v>
      </c>
      <c r="G263" t="str">
        <f t="shared" si="8"/>
        <v>YD15</v>
      </c>
      <c r="H263" t="str">
        <f t="shared" si="9"/>
        <v>YD15</v>
      </c>
    </row>
    <row r="264" spans="1:8" x14ac:dyDescent="0.25">
      <c r="A264" t="str">
        <f>VLOOKUP(B264,Master!E:J,6,0)</f>
        <v>YDX0DirectD</v>
      </c>
      <c r="B264">
        <v>145455</v>
      </c>
      <c r="C264" t="s">
        <v>502</v>
      </c>
      <c r="D264" s="4">
        <v>43555</v>
      </c>
      <c r="E264">
        <v>10.493</v>
      </c>
      <c r="G264" t="str">
        <f t="shared" si="8"/>
        <v>YDX0</v>
      </c>
      <c r="H264" t="e">
        <f t="shared" si="9"/>
        <v>#N/A</v>
      </c>
    </row>
    <row r="265" spans="1:8" x14ac:dyDescent="0.25">
      <c r="A265" t="str">
        <f>VLOOKUP(B265,Master!E:J,6,0)</f>
        <v>YDX0DirectG</v>
      </c>
      <c r="B265">
        <v>145454</v>
      </c>
      <c r="C265" t="s">
        <v>503</v>
      </c>
      <c r="D265" s="4">
        <v>43555</v>
      </c>
      <c r="E265">
        <v>10.493</v>
      </c>
      <c r="G265" t="str">
        <f t="shared" si="8"/>
        <v>YDX0</v>
      </c>
      <c r="H265" t="e">
        <f t="shared" si="9"/>
        <v>#N/A</v>
      </c>
    </row>
    <row r="266" spans="1:8" x14ac:dyDescent="0.25">
      <c r="A266" t="str">
        <f>VLOOKUP(B266,Master!E:J,6,0)</f>
        <v>YDX0RegularD</v>
      </c>
      <c r="B266">
        <v>145453</v>
      </c>
      <c r="C266" t="s">
        <v>504</v>
      </c>
      <c r="D266" s="4">
        <v>43555</v>
      </c>
      <c r="E266">
        <v>10.425000000000001</v>
      </c>
      <c r="G266" t="str">
        <f t="shared" si="8"/>
        <v>YDX0</v>
      </c>
      <c r="H266" t="e">
        <f t="shared" si="9"/>
        <v>#N/A</v>
      </c>
    </row>
    <row r="267" spans="1:8" x14ac:dyDescent="0.25">
      <c r="A267" t="str">
        <f>VLOOKUP(B267,Master!E:J,6,0)</f>
        <v>YDX0RegularG</v>
      </c>
      <c r="B267">
        <v>145456</v>
      </c>
      <c r="C267" t="s">
        <v>505</v>
      </c>
      <c r="D267" s="4">
        <v>43555</v>
      </c>
      <c r="E267">
        <v>10.425000000000001</v>
      </c>
      <c r="G267" t="str">
        <f t="shared" si="8"/>
        <v>YDX0</v>
      </c>
      <c r="H267" t="e">
        <f t="shared" si="9"/>
        <v>#N/A</v>
      </c>
    </row>
    <row r="268" spans="1:8" x14ac:dyDescent="0.25">
      <c r="A268" t="str">
        <f>VLOOKUP(B268,Master!E:J,6,0)</f>
        <v>YD02RegularD</v>
      </c>
      <c r="B268">
        <v>102435</v>
      </c>
      <c r="C268" t="s">
        <v>506</v>
      </c>
      <c r="D268" s="4">
        <v>43555</v>
      </c>
      <c r="E268">
        <v>15.577999999999999</v>
      </c>
      <c r="G268" t="str">
        <f t="shared" si="8"/>
        <v>YD02</v>
      </c>
      <c r="H268" t="e">
        <f t="shared" si="9"/>
        <v>#N/A</v>
      </c>
    </row>
    <row r="269" spans="1:8" x14ac:dyDescent="0.25">
      <c r="A269" t="str">
        <f>VLOOKUP(B269,Master!E:J,6,0)</f>
        <v>YD02DirectD</v>
      </c>
      <c r="B269">
        <v>119248</v>
      </c>
      <c r="C269" t="s">
        <v>507</v>
      </c>
      <c r="D269" s="4">
        <v>43555</v>
      </c>
      <c r="E269">
        <v>27.228999999999999</v>
      </c>
      <c r="G269" t="str">
        <f t="shared" si="8"/>
        <v>YD02</v>
      </c>
      <c r="H269" t="e">
        <f t="shared" si="9"/>
        <v>#N/A</v>
      </c>
    </row>
    <row r="270" spans="1:8" x14ac:dyDescent="0.25">
      <c r="A270" t="str">
        <f>VLOOKUP(B270,Master!E:J,6,0)</f>
        <v>YD02DirectG</v>
      </c>
      <c r="B270">
        <v>119247</v>
      </c>
      <c r="C270" t="s">
        <v>508</v>
      </c>
      <c r="D270" s="4">
        <v>43555</v>
      </c>
      <c r="E270">
        <v>95.415999999999997</v>
      </c>
      <c r="G270" t="str">
        <f t="shared" si="8"/>
        <v>YD02</v>
      </c>
      <c r="H270" t="e">
        <f t="shared" si="9"/>
        <v>#N/A</v>
      </c>
    </row>
    <row r="271" spans="1:8" x14ac:dyDescent="0.25">
      <c r="A271" t="str">
        <f>VLOOKUP(B271,Master!E:J,6,0)</f>
        <v>YD02RegularG</v>
      </c>
      <c r="B271">
        <v>102434</v>
      </c>
      <c r="C271" t="s">
        <v>509</v>
      </c>
      <c r="D271" s="4">
        <v>43555</v>
      </c>
      <c r="E271">
        <v>92.271000000000001</v>
      </c>
      <c r="G271" t="str">
        <f t="shared" si="8"/>
        <v>YD02</v>
      </c>
      <c r="H271" t="e">
        <f t="shared" si="9"/>
        <v>#N/A</v>
      </c>
    </row>
    <row r="272" spans="1:8" x14ac:dyDescent="0.25">
      <c r="A272" t="str">
        <f>VLOOKUP(B272,Master!E:J,6,0)</f>
        <v>YDU1DirectDD</v>
      </c>
      <c r="B272">
        <v>142589</v>
      </c>
      <c r="C272" t="s">
        <v>510</v>
      </c>
      <c r="D272" s="4">
        <v>43555</v>
      </c>
      <c r="E272">
        <v>1000</v>
      </c>
      <c r="G272" t="str">
        <f t="shared" si="8"/>
        <v>YDU1</v>
      </c>
      <c r="H272" t="str">
        <f t="shared" si="9"/>
        <v>YDU1</v>
      </c>
    </row>
    <row r="273" spans="1:8" x14ac:dyDescent="0.25">
      <c r="A273" t="str">
        <f>VLOOKUP(B273,Master!E:J,6,0)</f>
        <v>YD32DirectDD</v>
      </c>
      <c r="B273">
        <v>119124</v>
      </c>
      <c r="C273" t="s">
        <v>511</v>
      </c>
      <c r="D273" s="4">
        <v>43555</v>
      </c>
      <c r="E273">
        <v>1000.9329</v>
      </c>
      <c r="G273" t="str">
        <f t="shared" si="8"/>
        <v>YD32</v>
      </c>
      <c r="H273" t="str">
        <f t="shared" si="9"/>
        <v>YD32</v>
      </c>
    </row>
    <row r="274" spans="1:8" x14ac:dyDescent="0.25">
      <c r="A274" t="str">
        <f>VLOOKUP(B274,Master!E:J,6,0)</f>
        <v>YD32DirectG</v>
      </c>
      <c r="B274">
        <v>119125</v>
      </c>
      <c r="C274" t="s">
        <v>512</v>
      </c>
      <c r="D274" s="4">
        <v>43555</v>
      </c>
      <c r="E274">
        <v>2673.3912</v>
      </c>
      <c r="G274" t="str">
        <f t="shared" si="8"/>
        <v>YD32</v>
      </c>
      <c r="H274" t="str">
        <f t="shared" si="9"/>
        <v>YD32</v>
      </c>
    </row>
    <row r="275" spans="1:8" x14ac:dyDescent="0.25">
      <c r="A275" t="str">
        <f>VLOOKUP(B275,Master!E:J,6,0)</f>
        <v>YD32DirectWD</v>
      </c>
      <c r="B275">
        <v>119123</v>
      </c>
      <c r="C275" t="s">
        <v>513</v>
      </c>
      <c r="D275" s="4">
        <v>43555</v>
      </c>
      <c r="E275">
        <v>1001.8621000000001</v>
      </c>
      <c r="G275" t="str">
        <f t="shared" si="8"/>
        <v>YD32</v>
      </c>
      <c r="H275" t="str">
        <f t="shared" si="9"/>
        <v>YD32</v>
      </c>
    </row>
    <row r="276" spans="1:8" x14ac:dyDescent="0.25">
      <c r="A276" t="str">
        <f>VLOOKUP(B276,Master!E:J,6,0)</f>
        <v>YD32RegularDD</v>
      </c>
      <c r="B276">
        <v>103349</v>
      </c>
      <c r="C276" t="s">
        <v>514</v>
      </c>
      <c r="D276" s="4">
        <v>43555</v>
      </c>
      <c r="E276">
        <v>1000.9329</v>
      </c>
      <c r="G276" t="str">
        <f t="shared" si="8"/>
        <v>YD32</v>
      </c>
      <c r="H276" t="str">
        <f t="shared" si="9"/>
        <v>YD32</v>
      </c>
    </row>
    <row r="277" spans="1:8" x14ac:dyDescent="0.25">
      <c r="A277" t="str">
        <f>VLOOKUP(B277,Master!E:J,6,0)</f>
        <v>YD32RegularWD</v>
      </c>
      <c r="B277">
        <v>103348</v>
      </c>
      <c r="C277" t="s">
        <v>515</v>
      </c>
      <c r="D277" s="4">
        <v>43555</v>
      </c>
      <c r="E277">
        <v>1001.8561999999999</v>
      </c>
      <c r="G277" t="str">
        <f t="shared" si="8"/>
        <v>YD32</v>
      </c>
      <c r="H277" t="str">
        <f t="shared" si="9"/>
        <v>YD32</v>
      </c>
    </row>
    <row r="278" spans="1:8" x14ac:dyDescent="0.25">
      <c r="A278" t="str">
        <f>VLOOKUP(B278,Master!E:J,6,0)</f>
        <v>YD32RegularG</v>
      </c>
      <c r="B278">
        <v>103347</v>
      </c>
      <c r="C278" t="s">
        <v>516</v>
      </c>
      <c r="D278" s="4">
        <v>43555</v>
      </c>
      <c r="E278">
        <v>2658.5774000000001</v>
      </c>
      <c r="G278" t="str">
        <f t="shared" si="8"/>
        <v>YD32</v>
      </c>
      <c r="H278" t="str">
        <f t="shared" si="9"/>
        <v>YD32</v>
      </c>
    </row>
    <row r="279" spans="1:8" x14ac:dyDescent="0.25">
      <c r="A279" t="str">
        <f>VLOOKUP(B279,Master!E:J,6,0)</f>
        <v>YDR2DirectDD</v>
      </c>
      <c r="B279">
        <v>133922</v>
      </c>
      <c r="C279" t="s">
        <v>517</v>
      </c>
      <c r="D279" s="4">
        <v>43555</v>
      </c>
      <c r="E279">
        <v>10.0709</v>
      </c>
      <c r="G279" t="str">
        <f t="shared" si="8"/>
        <v>YDR2</v>
      </c>
      <c r="H279" t="str">
        <f t="shared" si="9"/>
        <v>YDR2</v>
      </c>
    </row>
    <row r="280" spans="1:8" x14ac:dyDescent="0.25">
      <c r="A280" t="str">
        <f>VLOOKUP(B280,Master!E:J,6,0)</f>
        <v>YDR2DirectG</v>
      </c>
      <c r="B280">
        <v>133925</v>
      </c>
      <c r="C280" t="s">
        <v>518</v>
      </c>
      <c r="D280" s="4">
        <v>43555</v>
      </c>
      <c r="E280">
        <v>13.776199999999999</v>
      </c>
      <c r="G280" t="str">
        <f t="shared" si="8"/>
        <v>YDR2</v>
      </c>
      <c r="H280" t="str">
        <f t="shared" si="9"/>
        <v>YDR2</v>
      </c>
    </row>
    <row r="281" spans="1:8" x14ac:dyDescent="0.25">
      <c r="A281" t="str">
        <f>VLOOKUP(B281,Master!E:J,6,0)</f>
        <v>YDR2DirectMD</v>
      </c>
      <c r="B281">
        <v>133928</v>
      </c>
      <c r="C281" t="s">
        <v>519</v>
      </c>
      <c r="D281" s="4">
        <v>43555</v>
      </c>
      <c r="E281">
        <v>11.456200000000001</v>
      </c>
      <c r="G281" t="str">
        <f t="shared" si="8"/>
        <v>YDR2</v>
      </c>
      <c r="H281" t="str">
        <f t="shared" si="9"/>
        <v>YDR2</v>
      </c>
    </row>
    <row r="282" spans="1:8" x14ac:dyDescent="0.25">
      <c r="A282" t="str">
        <f>VLOOKUP(B282,Master!E:J,6,0)</f>
        <v>YDR2DirectQD</v>
      </c>
      <c r="B282">
        <v>133924</v>
      </c>
      <c r="C282" t="s">
        <v>520</v>
      </c>
      <c r="D282" s="4">
        <v>43555</v>
      </c>
      <c r="E282">
        <v>10.3026</v>
      </c>
      <c r="G282" t="str">
        <f t="shared" si="8"/>
        <v>YDR2</v>
      </c>
      <c r="H282" t="str">
        <f t="shared" si="9"/>
        <v>YDR2</v>
      </c>
    </row>
    <row r="283" spans="1:8" x14ac:dyDescent="0.25">
      <c r="A283" t="str">
        <f>VLOOKUP(B283,Master!E:J,6,0)</f>
        <v>YDR2DirectWD</v>
      </c>
      <c r="B283">
        <v>133923</v>
      </c>
      <c r="C283" t="s">
        <v>521</v>
      </c>
      <c r="D283" s="4">
        <v>43555</v>
      </c>
      <c r="E283">
        <v>10.081200000000001</v>
      </c>
      <c r="G283" t="str">
        <f t="shared" si="8"/>
        <v>YDR2</v>
      </c>
      <c r="H283" t="str">
        <f t="shared" si="9"/>
        <v>YDR2</v>
      </c>
    </row>
    <row r="284" spans="1:8" x14ac:dyDescent="0.25">
      <c r="A284" t="str">
        <f>VLOOKUP(B284,Master!E:J,6,0)</f>
        <v>YDR2RegularDD</v>
      </c>
      <c r="B284">
        <v>133919</v>
      </c>
      <c r="C284" t="s">
        <v>522</v>
      </c>
      <c r="D284" s="4">
        <v>43555</v>
      </c>
      <c r="E284">
        <v>10.083500000000001</v>
      </c>
      <c r="G284" t="str">
        <f t="shared" si="8"/>
        <v>YDR2</v>
      </c>
      <c r="H284" t="str">
        <f t="shared" si="9"/>
        <v>YDR2</v>
      </c>
    </row>
    <row r="285" spans="1:8" x14ac:dyDescent="0.25">
      <c r="A285" t="str">
        <f>VLOOKUP(B285,Master!E:J,6,0)</f>
        <v>YDR2RegularG</v>
      </c>
      <c r="B285">
        <v>133926</v>
      </c>
      <c r="C285" t="s">
        <v>523</v>
      </c>
      <c r="D285" s="4">
        <v>43555</v>
      </c>
      <c r="E285">
        <v>13.5938</v>
      </c>
      <c r="G285" t="str">
        <f t="shared" si="8"/>
        <v>YDR2</v>
      </c>
      <c r="H285" t="str">
        <f t="shared" si="9"/>
        <v>YDR2</v>
      </c>
    </row>
    <row r="286" spans="1:8" x14ac:dyDescent="0.25">
      <c r="A286" t="str">
        <f>VLOOKUP(B286,Master!E:J,6,0)</f>
        <v>YDR2RegularMD</v>
      </c>
      <c r="B286">
        <v>133920</v>
      </c>
      <c r="C286" t="s">
        <v>524</v>
      </c>
      <c r="D286" s="4">
        <v>43555</v>
      </c>
      <c r="E286">
        <v>10.356199999999999</v>
      </c>
      <c r="G286" t="str">
        <f t="shared" si="8"/>
        <v>YDR2</v>
      </c>
      <c r="H286" t="str">
        <f t="shared" si="9"/>
        <v>YDR2</v>
      </c>
    </row>
    <row r="287" spans="1:8" x14ac:dyDescent="0.25">
      <c r="A287" t="str">
        <f>VLOOKUP(B287,Master!E:J,6,0)</f>
        <v>YDR2RegularQD</v>
      </c>
      <c r="B287">
        <v>133921</v>
      </c>
      <c r="C287" t="s">
        <v>525</v>
      </c>
      <c r="D287" s="4">
        <v>43555</v>
      </c>
      <c r="E287">
        <v>10.2906</v>
      </c>
      <c r="G287" t="str">
        <f t="shared" si="8"/>
        <v>YDR2</v>
      </c>
      <c r="H287" t="str">
        <f t="shared" si="9"/>
        <v>YDR2</v>
      </c>
    </row>
    <row r="288" spans="1:8" x14ac:dyDescent="0.25">
      <c r="A288" t="str">
        <f>VLOOKUP(B288,Master!E:J,6,0)</f>
        <v>YDR2RegularWD</v>
      </c>
      <c r="B288">
        <v>133927</v>
      </c>
      <c r="C288" t="s">
        <v>526</v>
      </c>
      <c r="D288" s="4">
        <v>43555</v>
      </c>
      <c r="E288">
        <v>10.082100000000001</v>
      </c>
      <c r="G288" t="str">
        <f t="shared" si="8"/>
        <v>YDR2</v>
      </c>
      <c r="H288" t="str">
        <f t="shared" si="9"/>
        <v>YDR2</v>
      </c>
    </row>
    <row r="289" spans="1:8" x14ac:dyDescent="0.25">
      <c r="A289" t="str">
        <f>VLOOKUP(B289,Master!E:J,6,0)</f>
        <v>YD04RegularD</v>
      </c>
      <c r="B289">
        <v>104482</v>
      </c>
      <c r="C289" t="s">
        <v>527</v>
      </c>
      <c r="D289" s="4">
        <v>43555</v>
      </c>
      <c r="E289">
        <v>20.451000000000001</v>
      </c>
      <c r="G289" t="str">
        <f t="shared" si="8"/>
        <v>YD04</v>
      </c>
      <c r="H289" t="e">
        <f t="shared" si="9"/>
        <v>#N/A</v>
      </c>
    </row>
    <row r="290" spans="1:8" x14ac:dyDescent="0.25">
      <c r="A290" t="str">
        <f>VLOOKUP(B290,Master!E:J,6,0)</f>
        <v>YD04DirectD</v>
      </c>
      <c r="B290">
        <v>119070</v>
      </c>
      <c r="C290" t="s">
        <v>528</v>
      </c>
      <c r="D290" s="4">
        <v>43555</v>
      </c>
      <c r="E290">
        <v>44.802999999999997</v>
      </c>
      <c r="G290" t="str">
        <f t="shared" si="8"/>
        <v>YD04</v>
      </c>
      <c r="H290" t="e">
        <f t="shared" si="9"/>
        <v>#N/A</v>
      </c>
    </row>
    <row r="291" spans="1:8" x14ac:dyDescent="0.25">
      <c r="A291" t="str">
        <f>VLOOKUP(B291,Master!E:J,6,0)</f>
        <v>YD04DirectG</v>
      </c>
      <c r="B291">
        <v>119071</v>
      </c>
      <c r="C291" t="s">
        <v>529</v>
      </c>
      <c r="D291" s="4">
        <v>43555</v>
      </c>
      <c r="E291">
        <v>57.503999999999998</v>
      </c>
      <c r="G291" t="str">
        <f t="shared" si="8"/>
        <v>YD04</v>
      </c>
      <c r="H291" t="e">
        <f t="shared" si="9"/>
        <v>#N/A</v>
      </c>
    </row>
    <row r="292" spans="1:8" x14ac:dyDescent="0.25">
      <c r="A292" t="str">
        <f>VLOOKUP(B292,Master!E:J,6,0)</f>
        <v>YD04RegularG</v>
      </c>
      <c r="B292">
        <v>104481</v>
      </c>
      <c r="C292" t="s">
        <v>530</v>
      </c>
      <c r="D292" s="4">
        <v>43555</v>
      </c>
      <c r="E292">
        <v>54.914000000000001</v>
      </c>
      <c r="G292" t="str">
        <f t="shared" si="8"/>
        <v>YD04</v>
      </c>
      <c r="H292" t="e">
        <f t="shared" si="9"/>
        <v>#N/A</v>
      </c>
    </row>
    <row r="293" spans="1:8" x14ac:dyDescent="0.25">
      <c r="A293" t="str">
        <f>VLOOKUP(B293,Master!E:J,6,0)</f>
        <v>YD25DirectD</v>
      </c>
      <c r="B293">
        <v>119029</v>
      </c>
      <c r="C293" t="s">
        <v>531</v>
      </c>
      <c r="D293" s="4">
        <v>43555</v>
      </c>
      <c r="E293">
        <v>17.521000000000001</v>
      </c>
      <c r="G293" t="str">
        <f t="shared" si="8"/>
        <v>YD25</v>
      </c>
      <c r="H293" t="e">
        <f t="shared" si="9"/>
        <v>#N/A</v>
      </c>
    </row>
    <row r="294" spans="1:8" x14ac:dyDescent="0.25">
      <c r="A294" t="str">
        <f>VLOOKUP(B294,Master!E:J,6,0)</f>
        <v>YD25DirectG</v>
      </c>
      <c r="B294">
        <v>119028</v>
      </c>
      <c r="C294" t="s">
        <v>532</v>
      </c>
      <c r="D294" s="4">
        <v>43555</v>
      </c>
      <c r="E294">
        <v>34.366999999999997</v>
      </c>
      <c r="G294" t="str">
        <f t="shared" si="8"/>
        <v>YD25</v>
      </c>
      <c r="H294" t="e">
        <f t="shared" si="9"/>
        <v>#N/A</v>
      </c>
    </row>
    <row r="295" spans="1:8" x14ac:dyDescent="0.25">
      <c r="A295" t="str">
        <f>VLOOKUP(B295,Master!E:J,6,0)</f>
        <v>YDX6DirectD</v>
      </c>
      <c r="B295">
        <v>146377</v>
      </c>
      <c r="C295" t="s">
        <v>533</v>
      </c>
      <c r="D295" s="4">
        <v>43555</v>
      </c>
      <c r="E295">
        <v>10.769399999999999</v>
      </c>
      <c r="G295" t="str">
        <f t="shared" si="8"/>
        <v>YDX6</v>
      </c>
      <c r="H295" t="e">
        <f t="shared" si="9"/>
        <v>#N/A</v>
      </c>
    </row>
    <row r="296" spans="1:8" x14ac:dyDescent="0.25">
      <c r="A296" t="str">
        <f>VLOOKUP(B296,Master!E:J,6,0)</f>
        <v>YDX6DirectG</v>
      </c>
      <c r="B296">
        <v>146376</v>
      </c>
      <c r="C296" t="s">
        <v>534</v>
      </c>
      <c r="D296" s="4">
        <v>43555</v>
      </c>
      <c r="E296">
        <v>10.769399999999999</v>
      </c>
      <c r="G296" t="str">
        <f t="shared" si="8"/>
        <v>YDX6</v>
      </c>
      <c r="H296" t="e">
        <f t="shared" si="9"/>
        <v>#N/A</v>
      </c>
    </row>
    <row r="297" spans="1:8" x14ac:dyDescent="0.25">
      <c r="A297" t="str">
        <f>VLOOKUP(B297,Master!E:J,6,0)</f>
        <v>YDX6RegularD</v>
      </c>
      <c r="B297">
        <v>146378</v>
      </c>
      <c r="C297" t="s">
        <v>535</v>
      </c>
      <c r="D297" s="4">
        <v>43555</v>
      </c>
      <c r="E297">
        <v>10.767099999999999</v>
      </c>
      <c r="G297" t="str">
        <f t="shared" si="8"/>
        <v>YDX6</v>
      </c>
      <c r="H297" t="e">
        <f t="shared" si="9"/>
        <v>#N/A</v>
      </c>
    </row>
    <row r="298" spans="1:8" x14ac:dyDescent="0.25">
      <c r="A298" t="str">
        <f>VLOOKUP(B298,Master!E:J,6,0)</f>
        <v>YDX6RegularG</v>
      </c>
      <c r="B298">
        <v>146379</v>
      </c>
      <c r="C298" t="s">
        <v>536</v>
      </c>
      <c r="D298" s="4">
        <v>43555</v>
      </c>
      <c r="E298">
        <v>10.767099999999999</v>
      </c>
      <c r="G298" t="str">
        <f t="shared" si="8"/>
        <v>YDX6</v>
      </c>
      <c r="H298" t="e">
        <f t="shared" si="9"/>
        <v>#N/A</v>
      </c>
    </row>
    <row r="299" spans="1:8" x14ac:dyDescent="0.25">
      <c r="A299" t="str">
        <f>VLOOKUP(B299,Master!E:J,6,0)</f>
        <v>YDX7DirectD</v>
      </c>
      <c r="B299">
        <v>146382</v>
      </c>
      <c r="C299" t="s">
        <v>537</v>
      </c>
      <c r="D299" s="4">
        <v>43555</v>
      </c>
      <c r="E299">
        <v>10.9039</v>
      </c>
      <c r="G299" t="str">
        <f t="shared" si="8"/>
        <v>YDX7</v>
      </c>
      <c r="H299" t="e">
        <f t="shared" si="9"/>
        <v>#N/A</v>
      </c>
    </row>
    <row r="300" spans="1:8" x14ac:dyDescent="0.25">
      <c r="A300" t="str">
        <f>VLOOKUP(B300,Master!E:J,6,0)</f>
        <v>YDX7DirectG</v>
      </c>
      <c r="B300">
        <v>146381</v>
      </c>
      <c r="C300" t="s">
        <v>538</v>
      </c>
      <c r="D300" s="4">
        <v>43555</v>
      </c>
      <c r="E300">
        <v>10.9039</v>
      </c>
      <c r="G300" t="str">
        <f t="shared" si="8"/>
        <v>YDX7</v>
      </c>
      <c r="H300" t="e">
        <f t="shared" si="9"/>
        <v>#N/A</v>
      </c>
    </row>
    <row r="301" spans="1:8" x14ac:dyDescent="0.25">
      <c r="A301" t="str">
        <f>VLOOKUP(B301,Master!E:J,6,0)</f>
        <v>YDX7RegularD</v>
      </c>
      <c r="B301">
        <v>146383</v>
      </c>
      <c r="C301" t="s">
        <v>539</v>
      </c>
      <c r="D301" s="4">
        <v>43555</v>
      </c>
      <c r="E301">
        <v>10.900499999999999</v>
      </c>
      <c r="G301" t="str">
        <f t="shared" si="8"/>
        <v>YDX7</v>
      </c>
      <c r="H301" t="e">
        <f t="shared" si="9"/>
        <v>#N/A</v>
      </c>
    </row>
    <row r="302" spans="1:8" x14ac:dyDescent="0.25">
      <c r="A302" t="str">
        <f>VLOOKUP(B302,Master!E:J,6,0)</f>
        <v>YDX7RegularG</v>
      </c>
      <c r="B302">
        <v>146380</v>
      </c>
      <c r="C302" t="s">
        <v>540</v>
      </c>
      <c r="D302" s="4">
        <v>43555</v>
      </c>
      <c r="E302">
        <v>10.900499999999999</v>
      </c>
      <c r="G302" t="str">
        <f t="shared" si="8"/>
        <v>YDX7</v>
      </c>
      <c r="H302" t="e">
        <f t="shared" si="9"/>
        <v>#N/A</v>
      </c>
    </row>
    <row r="303" spans="1:8" x14ac:dyDescent="0.25">
      <c r="A303" t="str">
        <f>VLOOKUP(B303,Master!E:J,6,0)</f>
        <v>YD25RegularD</v>
      </c>
      <c r="B303">
        <v>108203</v>
      </c>
      <c r="C303" t="s">
        <v>541</v>
      </c>
      <c r="D303" s="4">
        <v>43555</v>
      </c>
      <c r="E303">
        <v>16.934000000000001</v>
      </c>
      <c r="G303" t="str">
        <f t="shared" si="8"/>
        <v>YD25</v>
      </c>
      <c r="H303" t="e">
        <f t="shared" si="9"/>
        <v>#N/A</v>
      </c>
    </row>
    <row r="304" spans="1:8" x14ac:dyDescent="0.25">
      <c r="A304" t="str">
        <f>VLOOKUP(B304,Master!E:J,6,0)</f>
        <v>YD25RegularG</v>
      </c>
      <c r="B304">
        <v>108202</v>
      </c>
      <c r="C304" t="s">
        <v>542</v>
      </c>
      <c r="D304" s="4">
        <v>43555</v>
      </c>
      <c r="E304">
        <v>33.067</v>
      </c>
      <c r="G304" t="str">
        <f t="shared" si="8"/>
        <v>YD25</v>
      </c>
      <c r="H304" t="e">
        <f t="shared" si="9"/>
        <v>#N/A</v>
      </c>
    </row>
    <row r="305" spans="1:8" x14ac:dyDescent="0.25">
      <c r="A305" t="str">
        <f>VLOOKUP(B305,Master!E:J,6,0)</f>
        <v>YDX3DirectDD</v>
      </c>
      <c r="B305">
        <v>146065</v>
      </c>
      <c r="C305" t="s">
        <v>543</v>
      </c>
      <c r="D305" s="4">
        <v>43555</v>
      </c>
      <c r="E305">
        <v>1000</v>
      </c>
      <c r="G305" t="str">
        <f t="shared" si="8"/>
        <v>YDX3</v>
      </c>
      <c r="H305" t="str">
        <f t="shared" si="9"/>
        <v>YDX3</v>
      </c>
    </row>
    <row r="306" spans="1:8" x14ac:dyDescent="0.25">
      <c r="A306" t="str">
        <f>VLOOKUP(B306,Master!E:J,6,0)</f>
        <v>YDX3DirectG</v>
      </c>
      <c r="B306">
        <v>146062</v>
      </c>
      <c r="C306" t="s">
        <v>544</v>
      </c>
      <c r="D306" s="4">
        <v>43555</v>
      </c>
      <c r="E306">
        <v>1014.4165</v>
      </c>
      <c r="G306" t="str">
        <f t="shared" si="8"/>
        <v>YDX3</v>
      </c>
      <c r="H306" t="str">
        <f t="shared" si="9"/>
        <v>YDX3</v>
      </c>
    </row>
    <row r="307" spans="1:8" x14ac:dyDescent="0.25">
      <c r="A307" t="str">
        <f>VLOOKUP(B307,Master!E:J,6,0)</f>
        <v>YDX3DirectWD</v>
      </c>
      <c r="B307">
        <v>146064</v>
      </c>
      <c r="C307" t="s">
        <v>545</v>
      </c>
      <c r="D307" s="4">
        <v>43555</v>
      </c>
      <c r="E307">
        <v>1000.6195</v>
      </c>
      <c r="G307" t="str">
        <f t="shared" si="8"/>
        <v>YDX3</v>
      </c>
      <c r="H307" t="str">
        <f t="shared" si="9"/>
        <v>YDX3</v>
      </c>
    </row>
    <row r="308" spans="1:8" x14ac:dyDescent="0.25">
      <c r="A308" t="str">
        <f>VLOOKUP(B308,Master!E:J,6,0)</f>
        <v>YDX3RegularDD</v>
      </c>
      <c r="B308">
        <v>146066</v>
      </c>
      <c r="C308" t="s">
        <v>546</v>
      </c>
      <c r="D308" s="4">
        <v>43555</v>
      </c>
      <c r="E308">
        <v>1000</v>
      </c>
      <c r="G308" t="str">
        <f t="shared" si="8"/>
        <v>YDX3</v>
      </c>
      <c r="H308" t="str">
        <f t="shared" si="9"/>
        <v>YDX3</v>
      </c>
    </row>
    <row r="309" spans="1:8" x14ac:dyDescent="0.25">
      <c r="A309" t="str">
        <f>VLOOKUP(B309,Master!E:J,6,0)</f>
        <v>YDX3RegularG</v>
      </c>
      <c r="B309">
        <v>146061</v>
      </c>
      <c r="C309" t="s">
        <v>547</v>
      </c>
      <c r="D309" s="4">
        <v>43555</v>
      </c>
      <c r="E309">
        <v>1014.1874</v>
      </c>
      <c r="G309" t="str">
        <f t="shared" si="8"/>
        <v>YDX3</v>
      </c>
      <c r="H309" t="str">
        <f t="shared" si="9"/>
        <v>YDX3</v>
      </c>
    </row>
    <row r="310" spans="1:8" x14ac:dyDescent="0.25">
      <c r="A310" t="str">
        <f>VLOOKUP(B310,Master!E:J,6,0)</f>
        <v>YDX3RegularWD</v>
      </c>
      <c r="B310">
        <v>146063</v>
      </c>
      <c r="C310" t="s">
        <v>548</v>
      </c>
      <c r="D310" s="4">
        <v>43555</v>
      </c>
      <c r="E310">
        <v>1012.02</v>
      </c>
      <c r="G310" t="str">
        <f t="shared" si="8"/>
        <v>YDX3</v>
      </c>
      <c r="H310" t="str">
        <f t="shared" si="9"/>
        <v>YDX3</v>
      </c>
    </row>
    <row r="311" spans="1:8" x14ac:dyDescent="0.25">
      <c r="A311" t="str">
        <f>VLOOKUP(B311,Master!E:J,6,0)</f>
        <v>YD21DirectG</v>
      </c>
      <c r="B311">
        <v>118994</v>
      </c>
      <c r="C311" t="s">
        <v>549</v>
      </c>
      <c r="D311" s="4">
        <v>43555</v>
      </c>
      <c r="E311">
        <v>37.473700000000001</v>
      </c>
      <c r="G311" t="str">
        <f t="shared" si="8"/>
        <v>YD21</v>
      </c>
      <c r="H311" t="str">
        <f t="shared" si="9"/>
        <v>YD21</v>
      </c>
    </row>
    <row r="312" spans="1:8" x14ac:dyDescent="0.25">
      <c r="A312" t="str">
        <f>VLOOKUP(B312,Master!E:J,6,0)</f>
        <v>YD21DirectMD</v>
      </c>
      <c r="B312">
        <v>118992</v>
      </c>
      <c r="C312" t="s">
        <v>550</v>
      </c>
      <c r="D312" s="4">
        <v>43555</v>
      </c>
      <c r="E312">
        <v>11.9491</v>
      </c>
      <c r="G312" t="str">
        <f t="shared" si="8"/>
        <v>YD21</v>
      </c>
      <c r="H312" t="str">
        <f t="shared" si="9"/>
        <v>YD21</v>
      </c>
    </row>
    <row r="313" spans="1:8" x14ac:dyDescent="0.25">
      <c r="A313" t="str">
        <f>VLOOKUP(B313,Master!E:J,6,0)</f>
        <v>YD21DirectQD</v>
      </c>
      <c r="B313">
        <v>118993</v>
      </c>
      <c r="C313" t="s">
        <v>551</v>
      </c>
      <c r="D313" s="4">
        <v>43555</v>
      </c>
      <c r="E313">
        <v>12.576000000000001</v>
      </c>
      <c r="G313" t="str">
        <f t="shared" si="8"/>
        <v>YD21</v>
      </c>
      <c r="H313" t="str">
        <f t="shared" si="9"/>
        <v>YD21</v>
      </c>
    </row>
    <row r="314" spans="1:8" x14ac:dyDescent="0.25">
      <c r="A314" t="str">
        <f>VLOOKUP(B314,Master!E:J,6,0)</f>
        <v>YD21RegularG</v>
      </c>
      <c r="B314">
        <v>102448</v>
      </c>
      <c r="C314" t="s">
        <v>552</v>
      </c>
      <c r="D314" s="4">
        <v>43555</v>
      </c>
      <c r="E314">
        <v>35.593699999999998</v>
      </c>
      <c r="G314" t="str">
        <f t="shared" si="8"/>
        <v>YD21</v>
      </c>
      <c r="H314" t="str">
        <f t="shared" si="9"/>
        <v>YD21</v>
      </c>
    </row>
    <row r="315" spans="1:8" x14ac:dyDescent="0.25">
      <c r="A315" t="str">
        <f>VLOOKUP(B315,Master!E:J,6,0)</f>
        <v>YD21RegularMD</v>
      </c>
      <c r="B315">
        <v>102450</v>
      </c>
      <c r="C315" t="s">
        <v>553</v>
      </c>
      <c r="D315" s="4">
        <v>43555</v>
      </c>
      <c r="E315">
        <v>10.9185</v>
      </c>
      <c r="G315" t="str">
        <f t="shared" si="8"/>
        <v>YD21</v>
      </c>
      <c r="H315" t="str">
        <f t="shared" si="9"/>
        <v>YD21</v>
      </c>
    </row>
    <row r="316" spans="1:8" x14ac:dyDescent="0.25">
      <c r="A316" t="str">
        <f>VLOOKUP(B316,Master!E:J,6,0)</f>
        <v>YD21RegularQD</v>
      </c>
      <c r="B316">
        <v>102451</v>
      </c>
      <c r="C316" t="s">
        <v>554</v>
      </c>
      <c r="D316" s="4">
        <v>43555</v>
      </c>
      <c r="E316">
        <v>11.812099999999999</v>
      </c>
      <c r="G316" t="str">
        <f t="shared" si="8"/>
        <v>YD21</v>
      </c>
      <c r="H316" t="str">
        <f t="shared" si="9"/>
        <v>YD21</v>
      </c>
    </row>
    <row r="317" spans="1:8" x14ac:dyDescent="0.25">
      <c r="A317" t="str">
        <f>VLOOKUP(B317,Master!E:J,6,0)</f>
        <v>YD16DirectDD</v>
      </c>
      <c r="B317">
        <v>123288</v>
      </c>
      <c r="C317" t="s">
        <v>555</v>
      </c>
      <c r="D317" s="4">
        <v>43555</v>
      </c>
      <c r="E317">
        <v>10.039999999999999</v>
      </c>
      <c r="G317" t="str">
        <f t="shared" si="8"/>
        <v>YD16</v>
      </c>
      <c r="H317" t="str">
        <f t="shared" si="9"/>
        <v>YD16</v>
      </c>
    </row>
    <row r="318" spans="1:8" x14ac:dyDescent="0.25">
      <c r="A318" t="str">
        <f>VLOOKUP(B318,Master!E:J,6,0)</f>
        <v>YD16DirectD</v>
      </c>
      <c r="B318">
        <v>119108</v>
      </c>
      <c r="C318" t="s">
        <v>556</v>
      </c>
      <c r="D318" s="4">
        <v>43555</v>
      </c>
      <c r="E318">
        <v>11.844099999999999</v>
      </c>
      <c r="G318" t="str">
        <f t="shared" si="8"/>
        <v>YD16</v>
      </c>
      <c r="H318" t="str">
        <f t="shared" si="9"/>
        <v>YD16</v>
      </c>
    </row>
    <row r="319" spans="1:8" x14ac:dyDescent="0.25">
      <c r="A319" t="str">
        <f>VLOOKUP(B319,Master!E:J,6,0)</f>
        <v>YD16DirectG</v>
      </c>
      <c r="B319">
        <v>119106</v>
      </c>
      <c r="C319" t="s">
        <v>557</v>
      </c>
      <c r="D319" s="4">
        <v>43555</v>
      </c>
      <c r="E319">
        <v>37.226700000000001</v>
      </c>
      <c r="G319" t="str">
        <f t="shared" si="8"/>
        <v>YD16</v>
      </c>
      <c r="H319" t="str">
        <f t="shared" si="9"/>
        <v>YD16</v>
      </c>
    </row>
    <row r="320" spans="1:8" x14ac:dyDescent="0.25">
      <c r="A320" t="str">
        <f>VLOOKUP(B320,Master!E:J,6,0)</f>
        <v>YD16DirectMD</v>
      </c>
      <c r="B320">
        <v>119107</v>
      </c>
      <c r="C320" t="s">
        <v>558</v>
      </c>
      <c r="D320" s="4">
        <v>43555</v>
      </c>
      <c r="E320">
        <v>10.709199999999999</v>
      </c>
      <c r="G320" t="str">
        <f t="shared" si="8"/>
        <v>YD16</v>
      </c>
      <c r="H320" t="str">
        <f t="shared" si="9"/>
        <v>YD16</v>
      </c>
    </row>
    <row r="321" spans="1:8" x14ac:dyDescent="0.25">
      <c r="A321" t="str">
        <f>VLOOKUP(B321,Master!E:J,6,0)</f>
        <v>YD16RegularDD</v>
      </c>
      <c r="B321">
        <v>123287</v>
      </c>
      <c r="C321" t="s">
        <v>559</v>
      </c>
      <c r="D321" s="4">
        <v>43555</v>
      </c>
      <c r="E321">
        <v>10.0564</v>
      </c>
      <c r="G321" t="str">
        <f t="shared" si="8"/>
        <v>YD16</v>
      </c>
      <c r="H321" t="str">
        <f t="shared" si="9"/>
        <v>YD16</v>
      </c>
    </row>
    <row r="322" spans="1:8" x14ac:dyDescent="0.25">
      <c r="A322" t="str">
        <f>VLOOKUP(B322,Master!E:J,6,0)</f>
        <v>YD16RegularD</v>
      </c>
      <c r="B322">
        <v>100088</v>
      </c>
      <c r="C322" t="s">
        <v>560</v>
      </c>
      <c r="D322" s="4">
        <v>43555</v>
      </c>
      <c r="E322">
        <v>11.8207</v>
      </c>
      <c r="G322" t="str">
        <f t="shared" si="8"/>
        <v>YD16</v>
      </c>
      <c r="H322" t="str">
        <f t="shared" si="9"/>
        <v>YD16</v>
      </c>
    </row>
    <row r="323" spans="1:8" x14ac:dyDescent="0.25">
      <c r="A323" t="str">
        <f>VLOOKUP(B323,Master!E:J,6,0)</f>
        <v>YD16RegularG</v>
      </c>
      <c r="B323">
        <v>100087</v>
      </c>
      <c r="C323" t="s">
        <v>561</v>
      </c>
      <c r="D323" s="4">
        <v>43555</v>
      </c>
      <c r="E323">
        <v>36.656100000000002</v>
      </c>
      <c r="G323" t="str">
        <f t="shared" ref="G323:G386" si="10">LEFT(A323,4)</f>
        <v>YD16</v>
      </c>
      <c r="H323" t="str">
        <f t="shared" ref="H323:H386" si="11">VLOOKUP(G323,L:L,1,0)</f>
        <v>YD16</v>
      </c>
    </row>
    <row r="324" spans="1:8" x14ac:dyDescent="0.25">
      <c r="A324" t="str">
        <f>VLOOKUP(B324,Master!E:J,6,0)</f>
        <v>YD16RegularMD</v>
      </c>
      <c r="B324">
        <v>100089</v>
      </c>
      <c r="C324" t="s">
        <v>562</v>
      </c>
      <c r="D324" s="4">
        <v>43555</v>
      </c>
      <c r="E324">
        <v>10.6852</v>
      </c>
      <c r="G324" t="str">
        <f t="shared" si="10"/>
        <v>YD16</v>
      </c>
      <c r="H324" t="str">
        <f t="shared" si="11"/>
        <v>YD16</v>
      </c>
    </row>
    <row r="325" spans="1:8" x14ac:dyDescent="0.25">
      <c r="A325" t="str">
        <f>VLOOKUP(B325,Master!E:J,6,0)</f>
        <v>YD16UnclaimedUD3</v>
      </c>
      <c r="B325">
        <v>139306</v>
      </c>
      <c r="C325" t="s">
        <v>563</v>
      </c>
      <c r="D325" s="4">
        <v>43555</v>
      </c>
      <c r="E325">
        <v>10</v>
      </c>
      <c r="G325" t="str">
        <f t="shared" si="10"/>
        <v>YD16</v>
      </c>
      <c r="H325" t="str">
        <f t="shared" si="11"/>
        <v>YD16</v>
      </c>
    </row>
    <row r="326" spans="1:8" x14ac:dyDescent="0.25">
      <c r="A326" t="str">
        <f>VLOOKUP(B326,Master!E:J,6,0)</f>
        <v>YD16UnclaimedUD</v>
      </c>
      <c r="B326">
        <v>139305</v>
      </c>
      <c r="C326" t="s">
        <v>564</v>
      </c>
      <c r="D326" s="4">
        <v>43555</v>
      </c>
      <c r="E326">
        <v>12.185</v>
      </c>
      <c r="G326" t="str">
        <f t="shared" si="10"/>
        <v>YD16</v>
      </c>
      <c r="H326" t="str">
        <f t="shared" si="11"/>
        <v>YD16</v>
      </c>
    </row>
    <row r="327" spans="1:8" x14ac:dyDescent="0.25">
      <c r="A327" t="str">
        <f>VLOOKUP(B327,Master!E:J,6,0)</f>
        <v>YD16UnclaimedUR3</v>
      </c>
      <c r="B327">
        <v>139304</v>
      </c>
      <c r="C327" t="s">
        <v>565</v>
      </c>
      <c r="D327" s="4">
        <v>43555</v>
      </c>
      <c r="E327">
        <v>10</v>
      </c>
      <c r="G327" t="str">
        <f t="shared" si="10"/>
        <v>YD16</v>
      </c>
      <c r="H327" t="str">
        <f t="shared" si="11"/>
        <v>YD16</v>
      </c>
    </row>
    <row r="328" spans="1:8" x14ac:dyDescent="0.25">
      <c r="A328" t="str">
        <f>VLOOKUP(B328,Master!E:J,6,0)</f>
        <v>YD16UnclaimedUR</v>
      </c>
      <c r="B328">
        <v>139303</v>
      </c>
      <c r="C328" t="s">
        <v>566</v>
      </c>
      <c r="D328" s="4">
        <v>43555</v>
      </c>
      <c r="E328">
        <v>12.185</v>
      </c>
      <c r="G328" t="str">
        <f t="shared" si="10"/>
        <v>YD16</v>
      </c>
      <c r="H328" t="str">
        <f t="shared" si="11"/>
        <v>YD16</v>
      </c>
    </row>
    <row r="329" spans="1:8" x14ac:dyDescent="0.25">
      <c r="A329" t="str">
        <f>VLOOKUP(B329,Master!E:J,6,0)</f>
        <v>YD27DirectD</v>
      </c>
      <c r="B329">
        <v>119222</v>
      </c>
      <c r="C329" t="s">
        <v>567</v>
      </c>
      <c r="D329" s="4">
        <v>43555</v>
      </c>
      <c r="E329">
        <v>11.502700000000001</v>
      </c>
      <c r="G329" t="str">
        <f t="shared" si="10"/>
        <v>YD27</v>
      </c>
      <c r="H329" t="str">
        <f t="shared" si="11"/>
        <v>YD27</v>
      </c>
    </row>
    <row r="330" spans="1:8" x14ac:dyDescent="0.25">
      <c r="A330" t="str">
        <f>VLOOKUP(B330,Master!E:J,6,0)</f>
        <v>YD27DirectG</v>
      </c>
      <c r="B330">
        <v>119226</v>
      </c>
      <c r="C330" t="s">
        <v>568</v>
      </c>
      <c r="D330" s="4">
        <v>43555</v>
      </c>
      <c r="E330">
        <v>32.870699999999999</v>
      </c>
      <c r="G330" t="str">
        <f t="shared" si="10"/>
        <v>YD27</v>
      </c>
      <c r="H330" t="str">
        <f t="shared" si="11"/>
        <v>YD27</v>
      </c>
    </row>
    <row r="331" spans="1:8" x14ac:dyDescent="0.25">
      <c r="A331" t="str">
        <f>VLOOKUP(B331,Master!E:J,6,0)</f>
        <v>YD27DirectMD</v>
      </c>
      <c r="B331">
        <v>119224</v>
      </c>
      <c r="C331" t="s">
        <v>569</v>
      </c>
      <c r="D331" s="4">
        <v>43555</v>
      </c>
      <c r="E331">
        <v>11.408300000000001</v>
      </c>
      <c r="G331" t="str">
        <f t="shared" si="10"/>
        <v>YD27</v>
      </c>
      <c r="H331" t="str">
        <f t="shared" si="11"/>
        <v>YD27</v>
      </c>
    </row>
    <row r="332" spans="1:8" x14ac:dyDescent="0.25">
      <c r="A332" t="str">
        <f>VLOOKUP(B332,Master!E:J,6,0)</f>
        <v>YD27DirectWD</v>
      </c>
      <c r="B332">
        <v>119223</v>
      </c>
      <c r="C332" t="s">
        <v>570</v>
      </c>
      <c r="D332" s="4">
        <v>43555</v>
      </c>
      <c r="E332">
        <v>10.200100000000001</v>
      </c>
      <c r="G332" t="str">
        <f t="shared" si="10"/>
        <v>YD27</v>
      </c>
      <c r="H332" t="str">
        <f t="shared" si="11"/>
        <v>YD27</v>
      </c>
    </row>
    <row r="333" spans="1:8" x14ac:dyDescent="0.25">
      <c r="A333" t="str">
        <f>VLOOKUP(B333,Master!E:J,6,0)</f>
        <v>YD27RegularD</v>
      </c>
      <c r="B333">
        <v>101305</v>
      </c>
      <c r="C333" t="s">
        <v>571</v>
      </c>
      <c r="D333" s="4">
        <v>43555</v>
      </c>
      <c r="E333">
        <v>11.5594</v>
      </c>
      <c r="G333" t="str">
        <f t="shared" si="10"/>
        <v>YD27</v>
      </c>
      <c r="H333" t="str">
        <f t="shared" si="11"/>
        <v>YD27</v>
      </c>
    </row>
    <row r="334" spans="1:8" x14ac:dyDescent="0.25">
      <c r="A334" t="str">
        <f>VLOOKUP(B334,Master!E:J,6,0)</f>
        <v>YD27RegularG</v>
      </c>
      <c r="B334">
        <v>101304</v>
      </c>
      <c r="C334" t="s">
        <v>572</v>
      </c>
      <c r="D334" s="4">
        <v>43555</v>
      </c>
      <c r="E334">
        <v>31.478899999999999</v>
      </c>
      <c r="G334" t="str">
        <f t="shared" si="10"/>
        <v>YD27</v>
      </c>
      <c r="H334" t="str">
        <f t="shared" si="11"/>
        <v>YD27</v>
      </c>
    </row>
    <row r="335" spans="1:8" x14ac:dyDescent="0.25">
      <c r="A335" t="str">
        <f>VLOOKUP(B335,Master!E:J,6,0)</f>
        <v>YD27RegularMD</v>
      </c>
      <c r="B335">
        <v>101306</v>
      </c>
      <c r="C335" t="s">
        <v>573</v>
      </c>
      <c r="D335" s="4">
        <v>43555</v>
      </c>
      <c r="E335">
        <v>11.348599999999999</v>
      </c>
      <c r="G335" t="str">
        <f t="shared" si="10"/>
        <v>YD27</v>
      </c>
      <c r="H335" t="str">
        <f t="shared" si="11"/>
        <v>YD27</v>
      </c>
    </row>
    <row r="336" spans="1:8" x14ac:dyDescent="0.25">
      <c r="A336" t="str">
        <f>VLOOKUP(B336,Master!E:J,6,0)</f>
        <v>YD27RegularWD</v>
      </c>
      <c r="B336">
        <v>101303</v>
      </c>
      <c r="C336" t="s">
        <v>574</v>
      </c>
      <c r="D336" s="4">
        <v>43555</v>
      </c>
      <c r="E336">
        <v>10.199400000000001</v>
      </c>
      <c r="G336" t="str">
        <f t="shared" si="10"/>
        <v>YD27</v>
      </c>
      <c r="H336" t="str">
        <f t="shared" si="11"/>
        <v>YD27</v>
      </c>
    </row>
    <row r="337" spans="1:8" x14ac:dyDescent="0.25">
      <c r="A337" t="str">
        <f>VLOOKUP(B337,Master!E:J,6,0)</f>
        <v>YD12DirectD</v>
      </c>
      <c r="B337">
        <v>119213</v>
      </c>
      <c r="C337" t="s">
        <v>575</v>
      </c>
      <c r="D337" s="4">
        <v>43555</v>
      </c>
      <c r="E337">
        <v>31.366</v>
      </c>
      <c r="G337" t="str">
        <f t="shared" si="10"/>
        <v>YD12</v>
      </c>
      <c r="H337" t="e">
        <f t="shared" si="11"/>
        <v>#N/A</v>
      </c>
    </row>
    <row r="338" spans="1:8" x14ac:dyDescent="0.25">
      <c r="A338" t="str">
        <f>VLOOKUP(B338,Master!E:J,6,0)</f>
        <v>YD12DirectG</v>
      </c>
      <c r="B338">
        <v>119212</v>
      </c>
      <c r="C338" t="s">
        <v>576</v>
      </c>
      <c r="D338" s="4">
        <v>43555</v>
      </c>
      <c r="E338">
        <v>58.399000000000001</v>
      </c>
      <c r="G338" t="str">
        <f t="shared" si="10"/>
        <v>YD12</v>
      </c>
      <c r="H338" t="e">
        <f t="shared" si="11"/>
        <v>#N/A</v>
      </c>
    </row>
    <row r="339" spans="1:8" x14ac:dyDescent="0.25">
      <c r="A339" t="str">
        <f>VLOOKUP(B339,Master!E:J,6,0)</f>
        <v>YD12RegularD</v>
      </c>
      <c r="B339">
        <v>113153</v>
      </c>
      <c r="C339" t="s">
        <v>577</v>
      </c>
      <c r="D339" s="4">
        <v>43555</v>
      </c>
      <c r="E339">
        <v>30.161999999999999</v>
      </c>
      <c r="G339" t="str">
        <f t="shared" si="10"/>
        <v>YD12</v>
      </c>
      <c r="H339" t="e">
        <f t="shared" si="11"/>
        <v>#N/A</v>
      </c>
    </row>
    <row r="340" spans="1:8" x14ac:dyDescent="0.25">
      <c r="A340" t="str">
        <f>VLOOKUP(B340,Master!E:J,6,0)</f>
        <v>YD12RegularG</v>
      </c>
      <c r="B340">
        <v>105989</v>
      </c>
      <c r="C340" t="s">
        <v>578</v>
      </c>
      <c r="D340" s="4">
        <v>43555</v>
      </c>
      <c r="E340">
        <v>56.195999999999998</v>
      </c>
      <c r="G340" t="str">
        <f t="shared" si="10"/>
        <v>YD12</v>
      </c>
      <c r="H340" t="e">
        <f t="shared" si="11"/>
        <v>#N/A</v>
      </c>
    </row>
    <row r="341" spans="1:8" x14ac:dyDescent="0.25">
      <c r="A341" t="str">
        <f>VLOOKUP(B341,Master!E:J,6,0)</f>
        <v>YD28DirectDD</v>
      </c>
      <c r="B341">
        <v>119240</v>
      </c>
      <c r="C341" t="s">
        <v>579</v>
      </c>
      <c r="D341" s="4">
        <v>43555</v>
      </c>
      <c r="E341">
        <v>1049.05</v>
      </c>
      <c r="G341" t="str">
        <f t="shared" si="10"/>
        <v>YD28</v>
      </c>
      <c r="H341" t="str">
        <f t="shared" si="11"/>
        <v>YD28</v>
      </c>
    </row>
    <row r="342" spans="1:8" x14ac:dyDescent="0.25">
      <c r="A342" t="str">
        <f>VLOOKUP(B342,Master!E:J,6,0)</f>
        <v>YD28DirectD</v>
      </c>
      <c r="B342">
        <v>119238</v>
      </c>
      <c r="C342" t="s">
        <v>580</v>
      </c>
      <c r="D342" s="4">
        <v>43555</v>
      </c>
      <c r="E342">
        <v>1522.7621999999999</v>
      </c>
      <c r="G342" t="str">
        <f t="shared" si="10"/>
        <v>YD28</v>
      </c>
      <c r="H342" t="str">
        <f t="shared" si="11"/>
        <v>YD28</v>
      </c>
    </row>
    <row r="343" spans="1:8" x14ac:dyDescent="0.25">
      <c r="A343" t="str">
        <f>VLOOKUP(B343,Master!E:J,6,0)</f>
        <v>YD28DirectG</v>
      </c>
      <c r="B343">
        <v>119239</v>
      </c>
      <c r="C343" t="s">
        <v>581</v>
      </c>
      <c r="D343" s="4">
        <v>43555</v>
      </c>
      <c r="E343">
        <v>2235.0109000000002</v>
      </c>
      <c r="G343" t="str">
        <f t="shared" si="10"/>
        <v>YD28</v>
      </c>
      <c r="H343" t="str">
        <f t="shared" si="11"/>
        <v>YD28</v>
      </c>
    </row>
    <row r="344" spans="1:8" x14ac:dyDescent="0.25">
      <c r="A344" t="str">
        <f>VLOOKUP(B344,Master!E:J,6,0)</f>
        <v>YD28DirectMD</v>
      </c>
      <c r="B344">
        <v>119236</v>
      </c>
      <c r="C344" t="s">
        <v>582</v>
      </c>
      <c r="D344" s="4">
        <v>43555</v>
      </c>
      <c r="E344">
        <v>1060.1676</v>
      </c>
      <c r="G344" t="str">
        <f t="shared" si="10"/>
        <v>YD28</v>
      </c>
      <c r="H344" t="str">
        <f t="shared" si="11"/>
        <v>YD28</v>
      </c>
    </row>
    <row r="345" spans="1:8" x14ac:dyDescent="0.25">
      <c r="A345" t="str">
        <f>VLOOKUP(B345,Master!E:J,6,0)</f>
        <v>YD28DirectWD</v>
      </c>
      <c r="B345">
        <v>119237</v>
      </c>
      <c r="C345" t="s">
        <v>583</v>
      </c>
      <c r="D345" s="4">
        <v>43555</v>
      </c>
      <c r="E345">
        <v>1057.3617999999999</v>
      </c>
      <c r="G345" t="str">
        <f t="shared" si="10"/>
        <v>YD28</v>
      </c>
      <c r="H345" t="str">
        <f t="shared" si="11"/>
        <v>YD28</v>
      </c>
    </row>
    <row r="346" spans="1:8" x14ac:dyDescent="0.25">
      <c r="A346" t="str">
        <f>VLOOKUP(B346,Master!E:J,6,0)</f>
        <v>YD28RegularDD</v>
      </c>
      <c r="B346">
        <v>111786</v>
      </c>
      <c r="C346" t="s">
        <v>584</v>
      </c>
      <c r="D346" s="4">
        <v>43555</v>
      </c>
      <c r="E346">
        <v>1068.7996000000001</v>
      </c>
      <c r="G346" t="str">
        <f t="shared" si="10"/>
        <v>YD28</v>
      </c>
      <c r="H346" t="str">
        <f t="shared" si="11"/>
        <v>YD28</v>
      </c>
    </row>
    <row r="347" spans="1:8" x14ac:dyDescent="0.25">
      <c r="A347" t="str">
        <f>VLOOKUP(B347,Master!E:J,6,0)</f>
        <v>YD28RegularD</v>
      </c>
      <c r="B347">
        <v>105668</v>
      </c>
      <c r="C347" t="s">
        <v>585</v>
      </c>
      <c r="D347" s="4">
        <v>43555</v>
      </c>
      <c r="E347">
        <v>1184.9394</v>
      </c>
      <c r="G347" t="str">
        <f t="shared" si="10"/>
        <v>YD28</v>
      </c>
      <c r="H347" t="str">
        <f t="shared" si="11"/>
        <v>YD28</v>
      </c>
    </row>
    <row r="348" spans="1:8" x14ac:dyDescent="0.25">
      <c r="A348" t="str">
        <f>VLOOKUP(B348,Master!E:J,6,0)</f>
        <v>YD28RegularG</v>
      </c>
      <c r="B348">
        <v>105669</v>
      </c>
      <c r="C348" t="s">
        <v>586</v>
      </c>
      <c r="D348" s="4">
        <v>43555</v>
      </c>
      <c r="E348">
        <v>2183.4414000000002</v>
      </c>
      <c r="G348" t="str">
        <f t="shared" si="10"/>
        <v>YD28</v>
      </c>
      <c r="H348" t="str">
        <f t="shared" si="11"/>
        <v>YD28</v>
      </c>
    </row>
    <row r="349" spans="1:8" x14ac:dyDescent="0.25">
      <c r="A349" t="str">
        <f>VLOOKUP(B349,Master!E:J,6,0)</f>
        <v>YD28RegularMD</v>
      </c>
      <c r="B349">
        <v>105667</v>
      </c>
      <c r="C349" t="s">
        <v>587</v>
      </c>
      <c r="D349" s="4">
        <v>43555</v>
      </c>
      <c r="E349">
        <v>1054.2654</v>
      </c>
      <c r="G349" t="str">
        <f t="shared" si="10"/>
        <v>YD28</v>
      </c>
      <c r="H349" t="str">
        <f t="shared" si="11"/>
        <v>YD28</v>
      </c>
    </row>
    <row r="350" spans="1:8" x14ac:dyDescent="0.25">
      <c r="A350" t="str">
        <f>VLOOKUP(B350,Master!E:J,6,0)</f>
        <v>YD28RegularWD</v>
      </c>
      <c r="B350">
        <v>105878</v>
      </c>
      <c r="C350" t="s">
        <v>588</v>
      </c>
      <c r="D350" s="4">
        <v>43555</v>
      </c>
      <c r="E350">
        <v>1057.3074999999999</v>
      </c>
      <c r="G350" t="str">
        <f t="shared" si="10"/>
        <v>YD28</v>
      </c>
      <c r="H350" t="str">
        <f t="shared" si="11"/>
        <v>YD28</v>
      </c>
    </row>
    <row r="351" spans="1:8" x14ac:dyDescent="0.25">
      <c r="A351" t="str">
        <f>VLOOKUP(B351,Master!E:J,6,0)</f>
        <v>YD07DirectD</v>
      </c>
      <c r="B351">
        <v>119241</v>
      </c>
      <c r="C351" t="s">
        <v>589</v>
      </c>
      <c r="D351" s="4">
        <v>43555</v>
      </c>
      <c r="E351">
        <v>36.112000000000002</v>
      </c>
      <c r="G351" t="str">
        <f t="shared" si="10"/>
        <v>YD07</v>
      </c>
      <c r="H351" t="e">
        <f t="shared" si="11"/>
        <v>#N/A</v>
      </c>
    </row>
    <row r="352" spans="1:8" x14ac:dyDescent="0.25">
      <c r="A352" t="str">
        <f>VLOOKUP(B352,Master!E:J,6,0)</f>
        <v>YD07DirectG</v>
      </c>
      <c r="B352">
        <v>119242</v>
      </c>
      <c r="C352" t="s">
        <v>590</v>
      </c>
      <c r="D352" s="4">
        <v>43555</v>
      </c>
      <c r="E352">
        <v>50.585000000000001</v>
      </c>
      <c r="G352" t="str">
        <f t="shared" si="10"/>
        <v>YD07</v>
      </c>
      <c r="H352" t="e">
        <f t="shared" si="11"/>
        <v>#N/A</v>
      </c>
    </row>
    <row r="353" spans="1:8" x14ac:dyDescent="0.25">
      <c r="A353" t="str">
        <f>VLOOKUP(B353,Master!E:J,6,0)</f>
        <v>YD07RegularD</v>
      </c>
      <c r="B353">
        <v>104773</v>
      </c>
      <c r="C353" t="s">
        <v>591</v>
      </c>
      <c r="D353" s="4">
        <v>43555</v>
      </c>
      <c r="E353">
        <v>15.417</v>
      </c>
      <c r="G353" t="str">
        <f t="shared" si="10"/>
        <v>YD07</v>
      </c>
      <c r="H353" t="e">
        <f t="shared" si="11"/>
        <v>#N/A</v>
      </c>
    </row>
    <row r="354" spans="1:8" x14ac:dyDescent="0.25">
      <c r="A354" t="str">
        <f>VLOOKUP(B354,Master!E:J,6,0)</f>
        <v>YD07RegularG</v>
      </c>
      <c r="B354">
        <v>104772</v>
      </c>
      <c r="C354" t="s">
        <v>592</v>
      </c>
      <c r="D354" s="4">
        <v>43555</v>
      </c>
      <c r="E354">
        <v>48.350999999999999</v>
      </c>
      <c r="G354" t="str">
        <f t="shared" si="10"/>
        <v>YD07</v>
      </c>
      <c r="H354" t="e">
        <f t="shared" si="11"/>
        <v>#N/A</v>
      </c>
    </row>
    <row r="355" spans="1:8" x14ac:dyDescent="0.25">
      <c r="A355" t="str">
        <f>VLOOKUP(B355,Master!E:J,6,0)</f>
        <v>YD06DirectD</v>
      </c>
      <c r="B355">
        <v>119249</v>
      </c>
      <c r="C355" t="s">
        <v>593</v>
      </c>
      <c r="D355" s="4">
        <v>43555</v>
      </c>
      <c r="E355">
        <v>21.370999999999999</v>
      </c>
      <c r="G355" t="str">
        <f t="shared" si="10"/>
        <v>YD06</v>
      </c>
      <c r="H355" t="e">
        <f t="shared" si="11"/>
        <v>#N/A</v>
      </c>
    </row>
    <row r="356" spans="1:8" x14ac:dyDescent="0.25">
      <c r="A356" t="str">
        <f>VLOOKUP(B356,Master!E:J,6,0)</f>
        <v>YD06DirectG</v>
      </c>
      <c r="B356">
        <v>119250</v>
      </c>
      <c r="C356" t="s">
        <v>594</v>
      </c>
      <c r="D356" s="4">
        <v>43555</v>
      </c>
      <c r="E356">
        <v>214.63800000000001</v>
      </c>
      <c r="G356" t="str">
        <f t="shared" si="10"/>
        <v>YD06</v>
      </c>
      <c r="H356" t="e">
        <f t="shared" si="11"/>
        <v>#N/A</v>
      </c>
    </row>
    <row r="357" spans="1:8" x14ac:dyDescent="0.25">
      <c r="A357" t="str">
        <f>VLOOKUP(B357,Master!E:J,6,0)</f>
        <v>YD06RegularD</v>
      </c>
      <c r="B357">
        <v>101636</v>
      </c>
      <c r="C357" t="s">
        <v>595</v>
      </c>
      <c r="D357" s="4">
        <v>43555</v>
      </c>
      <c r="E357">
        <v>19.463000000000001</v>
      </c>
      <c r="G357" t="str">
        <f t="shared" si="10"/>
        <v>YD06</v>
      </c>
      <c r="H357" t="e">
        <f t="shared" si="11"/>
        <v>#N/A</v>
      </c>
    </row>
    <row r="358" spans="1:8" x14ac:dyDescent="0.25">
      <c r="A358" t="str">
        <f>VLOOKUP(B358,Master!E:J,6,0)</f>
        <v>YD06RegularG</v>
      </c>
      <c r="B358">
        <v>101635</v>
      </c>
      <c r="C358" t="s">
        <v>596</v>
      </c>
      <c r="D358" s="4">
        <v>43555</v>
      </c>
      <c r="E358">
        <v>206.357</v>
      </c>
      <c r="G358" t="str">
        <f t="shared" si="10"/>
        <v>YD06</v>
      </c>
      <c r="H358" t="e">
        <f t="shared" si="11"/>
        <v>#N/A</v>
      </c>
    </row>
    <row r="359" spans="1:8" x14ac:dyDescent="0.25">
      <c r="A359" t="str">
        <f>VLOOKUP(B359,Master!E:J,6,0)</f>
        <v>YD29DirectDD</v>
      </c>
      <c r="B359">
        <v>119203</v>
      </c>
      <c r="C359" t="s">
        <v>597</v>
      </c>
      <c r="D359" s="4">
        <v>43555</v>
      </c>
      <c r="E359">
        <v>1004.2306</v>
      </c>
      <c r="G359" t="str">
        <f t="shared" si="10"/>
        <v>YD29</v>
      </c>
      <c r="H359" t="str">
        <f t="shared" si="11"/>
        <v>YD29</v>
      </c>
    </row>
    <row r="360" spans="1:8" x14ac:dyDescent="0.25">
      <c r="A360" t="str">
        <f>VLOOKUP(B360,Master!E:J,6,0)</f>
        <v>YD29DirectD</v>
      </c>
      <c r="B360">
        <v>119206</v>
      </c>
      <c r="C360" t="s">
        <v>598</v>
      </c>
      <c r="D360" s="4">
        <v>43555</v>
      </c>
      <c r="E360">
        <v>1079.0454</v>
      </c>
      <c r="G360" t="str">
        <f t="shared" si="10"/>
        <v>YD29</v>
      </c>
      <c r="H360" t="str">
        <f t="shared" si="11"/>
        <v>YD29</v>
      </c>
    </row>
    <row r="361" spans="1:8" x14ac:dyDescent="0.25">
      <c r="A361" t="str">
        <f>VLOOKUP(B361,Master!E:J,6,0)</f>
        <v>YD29DirectG</v>
      </c>
      <c r="B361">
        <v>119205</v>
      </c>
      <c r="C361" t="s">
        <v>599</v>
      </c>
      <c r="D361" s="4">
        <v>43555</v>
      </c>
      <c r="E361">
        <v>2535.2240999999999</v>
      </c>
      <c r="G361" t="str">
        <f t="shared" si="10"/>
        <v>YD29</v>
      </c>
      <c r="H361" t="str">
        <f t="shared" si="11"/>
        <v>YD29</v>
      </c>
    </row>
    <row r="362" spans="1:8" x14ac:dyDescent="0.25">
      <c r="A362" t="str">
        <f>VLOOKUP(B362,Master!E:J,6,0)</f>
        <v>YD29DirectMD</v>
      </c>
      <c r="B362">
        <v>119204</v>
      </c>
      <c r="C362" t="s">
        <v>600</v>
      </c>
      <c r="D362" s="4">
        <v>43555</v>
      </c>
      <c r="E362">
        <v>1052.2854</v>
      </c>
      <c r="G362" t="str">
        <f t="shared" si="10"/>
        <v>YD29</v>
      </c>
      <c r="H362" t="str">
        <f t="shared" si="11"/>
        <v>YD29</v>
      </c>
    </row>
    <row r="363" spans="1:8" x14ac:dyDescent="0.25">
      <c r="A363" t="str">
        <f>VLOOKUP(B363,Master!E:J,6,0)</f>
        <v>YD29DirectWD</v>
      </c>
      <c r="B363">
        <v>119207</v>
      </c>
      <c r="C363" t="s">
        <v>601</v>
      </c>
      <c r="D363" s="4">
        <v>43555</v>
      </c>
      <c r="E363">
        <v>1005.7972</v>
      </c>
      <c r="G363" t="str">
        <f t="shared" si="10"/>
        <v>YD29</v>
      </c>
      <c r="H363" t="str">
        <f t="shared" si="11"/>
        <v>YD29</v>
      </c>
    </row>
    <row r="364" spans="1:8" x14ac:dyDescent="0.25">
      <c r="A364" t="str">
        <f>VLOOKUP(B364,Master!E:J,6,0)</f>
        <v>YD29RegularDD</v>
      </c>
      <c r="B364">
        <v>104140</v>
      </c>
      <c r="C364" t="s">
        <v>602</v>
      </c>
      <c r="D364" s="4">
        <v>43555</v>
      </c>
      <c r="E364">
        <v>1004.2306</v>
      </c>
      <c r="G364" t="str">
        <f t="shared" si="10"/>
        <v>YD29</v>
      </c>
      <c r="H364" t="str">
        <f t="shared" si="11"/>
        <v>YD29</v>
      </c>
    </row>
    <row r="365" spans="1:8" x14ac:dyDescent="0.25">
      <c r="A365" t="str">
        <f>VLOOKUP(B365,Master!E:J,6,0)</f>
        <v>YD29RegularD</v>
      </c>
      <c r="B365">
        <v>117995</v>
      </c>
      <c r="C365" t="s">
        <v>603</v>
      </c>
      <c r="D365" s="4">
        <v>43555</v>
      </c>
      <c r="E365">
        <v>1072.9969000000001</v>
      </c>
      <c r="G365" t="str">
        <f t="shared" si="10"/>
        <v>YD29</v>
      </c>
      <c r="H365" t="str">
        <f t="shared" si="11"/>
        <v>YD29</v>
      </c>
    </row>
    <row r="366" spans="1:8" x14ac:dyDescent="0.25">
      <c r="A366" t="str">
        <f>VLOOKUP(B366,Master!E:J,6,0)</f>
        <v>YD29RegularG</v>
      </c>
      <c r="B366">
        <v>104138</v>
      </c>
      <c r="C366" t="s">
        <v>604</v>
      </c>
      <c r="D366" s="4">
        <v>43555</v>
      </c>
      <c r="E366">
        <v>2438.4486000000002</v>
      </c>
      <c r="G366" t="str">
        <f t="shared" si="10"/>
        <v>YD29</v>
      </c>
      <c r="H366" t="str">
        <f t="shared" si="11"/>
        <v>YD29</v>
      </c>
    </row>
    <row r="367" spans="1:8" x14ac:dyDescent="0.25">
      <c r="A367" t="str">
        <f>VLOOKUP(B367,Master!E:J,6,0)</f>
        <v>YD29RegularMD</v>
      </c>
      <c r="B367">
        <v>117063</v>
      </c>
      <c r="C367" t="s">
        <v>605</v>
      </c>
      <c r="D367" s="4">
        <v>43555</v>
      </c>
      <c r="E367">
        <v>1048.5719999999999</v>
      </c>
      <c r="G367" t="str">
        <f t="shared" si="10"/>
        <v>YD29</v>
      </c>
      <c r="H367" t="str">
        <f t="shared" si="11"/>
        <v>YD29</v>
      </c>
    </row>
    <row r="368" spans="1:8" x14ac:dyDescent="0.25">
      <c r="A368" t="str">
        <f>VLOOKUP(B368,Master!E:J,6,0)</f>
        <v>YD29RegularWD</v>
      </c>
      <c r="B368">
        <v>104139</v>
      </c>
      <c r="C368" t="s">
        <v>606</v>
      </c>
      <c r="D368" s="4">
        <v>43555</v>
      </c>
      <c r="E368">
        <v>1005.7337</v>
      </c>
      <c r="G368" t="str">
        <f t="shared" si="10"/>
        <v>YD29</v>
      </c>
      <c r="H368" t="str">
        <f t="shared" si="11"/>
        <v>YD29</v>
      </c>
    </row>
    <row r="369" spans="1:8" x14ac:dyDescent="0.25">
      <c r="A369" t="str">
        <f>VLOOKUP(B369,Master!E:J,6,0)</f>
        <v>YDF9DirectD</v>
      </c>
      <c r="B369">
        <v>119253</v>
      </c>
      <c r="C369" t="s">
        <v>607</v>
      </c>
      <c r="D369" s="4">
        <v>43555</v>
      </c>
      <c r="E369">
        <v>24.446899999999999</v>
      </c>
      <c r="G369" t="str">
        <f t="shared" si="10"/>
        <v>YDF9</v>
      </c>
      <c r="H369" t="e">
        <f t="shared" si="11"/>
        <v>#N/A</v>
      </c>
    </row>
    <row r="370" spans="1:8" x14ac:dyDescent="0.25">
      <c r="A370" t="str">
        <f>VLOOKUP(B370,Master!E:J,6,0)</f>
        <v>YDF9DirectG</v>
      </c>
      <c r="B370">
        <v>119252</v>
      </c>
      <c r="C370" t="s">
        <v>608</v>
      </c>
      <c r="D370" s="4">
        <v>43555</v>
      </c>
      <c r="E370">
        <v>25.101199999999999</v>
      </c>
      <c r="G370" t="str">
        <f t="shared" si="10"/>
        <v>YDF9</v>
      </c>
      <c r="H370" t="e">
        <f t="shared" si="11"/>
        <v>#N/A</v>
      </c>
    </row>
    <row r="371" spans="1:8" x14ac:dyDescent="0.25">
      <c r="A371" t="str">
        <f>VLOOKUP(B371,Master!E:J,6,0)</f>
        <v>YDF9RegularD</v>
      </c>
      <c r="B371">
        <v>117692</v>
      </c>
      <c r="C371" t="s">
        <v>609</v>
      </c>
      <c r="D371" s="4">
        <v>43555</v>
      </c>
      <c r="E371">
        <v>16.928999999999998</v>
      </c>
      <c r="G371" t="str">
        <f t="shared" si="10"/>
        <v>YDF9</v>
      </c>
      <c r="H371" t="e">
        <f t="shared" si="11"/>
        <v>#N/A</v>
      </c>
    </row>
    <row r="372" spans="1:8" x14ac:dyDescent="0.25">
      <c r="A372" t="str">
        <f>VLOOKUP(B372,Master!E:J,6,0)</f>
        <v>YDF9RegularG</v>
      </c>
      <c r="B372">
        <v>117691</v>
      </c>
      <c r="C372" t="s">
        <v>610</v>
      </c>
      <c r="D372" s="4">
        <v>43555</v>
      </c>
      <c r="E372">
        <v>24.082799999999999</v>
      </c>
      <c r="G372" t="str">
        <f t="shared" si="10"/>
        <v>YDF9</v>
      </c>
      <c r="H372" t="e">
        <f t="shared" si="11"/>
        <v>#N/A</v>
      </c>
    </row>
    <row r="373" spans="1:8" x14ac:dyDescent="0.25">
      <c r="A373" t="str">
        <f>VLOOKUP(B373,Master!E:J,6,0)</f>
        <v>YD0ZDirectD</v>
      </c>
      <c r="B373">
        <v>119272</v>
      </c>
      <c r="C373" t="s">
        <v>611</v>
      </c>
      <c r="D373" s="4">
        <v>43555</v>
      </c>
      <c r="E373">
        <v>15.2415</v>
      </c>
      <c r="G373" t="str">
        <f t="shared" si="10"/>
        <v>YD0Z</v>
      </c>
      <c r="H373" t="e">
        <f t="shared" si="11"/>
        <v>#N/A</v>
      </c>
    </row>
    <row r="374" spans="1:8" x14ac:dyDescent="0.25">
      <c r="A374" t="str">
        <f>VLOOKUP(B374,Master!E:J,6,0)</f>
        <v>YD0ZDirectG</v>
      </c>
      <c r="B374">
        <v>119271</v>
      </c>
      <c r="C374" t="s">
        <v>612</v>
      </c>
      <c r="D374" s="4">
        <v>43555</v>
      </c>
      <c r="E374">
        <v>16.1648</v>
      </c>
      <c r="G374" t="str">
        <f t="shared" si="10"/>
        <v>YD0Z</v>
      </c>
      <c r="H374" t="e">
        <f t="shared" si="11"/>
        <v>#N/A</v>
      </c>
    </row>
    <row r="375" spans="1:8" x14ac:dyDescent="0.25">
      <c r="A375" t="str">
        <f>VLOOKUP(B375,Master!E:J,6,0)</f>
        <v>YD0ZRegularD</v>
      </c>
      <c r="B375">
        <v>115881</v>
      </c>
      <c r="C375" t="s">
        <v>613</v>
      </c>
      <c r="D375" s="4">
        <v>43555</v>
      </c>
      <c r="E375">
        <v>11.8805</v>
      </c>
      <c r="G375" t="str">
        <f t="shared" si="10"/>
        <v>YD0Z</v>
      </c>
      <c r="H375" t="e">
        <f t="shared" si="11"/>
        <v>#N/A</v>
      </c>
    </row>
    <row r="376" spans="1:8" x14ac:dyDescent="0.25">
      <c r="A376" t="str">
        <f>VLOOKUP(B376,Master!E:J,6,0)</f>
        <v>YD0ZRegularG</v>
      </c>
      <c r="B376">
        <v>115882</v>
      </c>
      <c r="C376" t="s">
        <v>614</v>
      </c>
      <c r="D376" s="4">
        <v>43555</v>
      </c>
      <c r="E376">
        <v>15.831799999999999</v>
      </c>
      <c r="G376" t="str">
        <f t="shared" si="10"/>
        <v>YD0Z</v>
      </c>
      <c r="H376" t="e">
        <f t="shared" si="11"/>
        <v>#N/A</v>
      </c>
    </row>
    <row r="377" spans="1:8" x14ac:dyDescent="0.25">
      <c r="A377" t="str">
        <f>VLOOKUP(B377,Master!E:J,6,0)</f>
        <v>YD59DirectD</v>
      </c>
      <c r="B377">
        <v>119276</v>
      </c>
      <c r="C377" t="s">
        <v>615</v>
      </c>
      <c r="D377" s="4">
        <v>43555</v>
      </c>
      <c r="E377">
        <v>11.842700000000001</v>
      </c>
      <c r="G377" t="str">
        <f t="shared" si="10"/>
        <v>YD59</v>
      </c>
      <c r="H377" t="e">
        <f t="shared" si="11"/>
        <v>#N/A</v>
      </c>
    </row>
    <row r="378" spans="1:8" x14ac:dyDescent="0.25">
      <c r="A378" t="str">
        <f>VLOOKUP(B378,Master!E:J,6,0)</f>
        <v>YD59DirectG</v>
      </c>
      <c r="B378">
        <v>119275</v>
      </c>
      <c r="C378" t="s">
        <v>616</v>
      </c>
      <c r="D378" s="4">
        <v>43555</v>
      </c>
      <c r="E378">
        <v>13.1335</v>
      </c>
      <c r="G378" t="str">
        <f t="shared" si="10"/>
        <v>YD59</v>
      </c>
      <c r="H378" t="e">
        <f t="shared" si="11"/>
        <v>#N/A</v>
      </c>
    </row>
    <row r="379" spans="1:8" x14ac:dyDescent="0.25">
      <c r="A379" t="str">
        <f>VLOOKUP(B379,Master!E:J,6,0)</f>
        <v>YD59RegularD</v>
      </c>
      <c r="B379">
        <v>112127</v>
      </c>
      <c r="C379" t="s">
        <v>617</v>
      </c>
      <c r="D379" s="4">
        <v>43555</v>
      </c>
      <c r="E379">
        <v>11.0563</v>
      </c>
      <c r="G379" t="str">
        <f t="shared" si="10"/>
        <v>YD59</v>
      </c>
      <c r="H379" t="e">
        <f t="shared" si="11"/>
        <v>#N/A</v>
      </c>
    </row>
    <row r="380" spans="1:8" x14ac:dyDescent="0.25">
      <c r="A380" t="str">
        <f>VLOOKUP(B380,Master!E:J,6,0)</f>
        <v>YD59RegularG</v>
      </c>
      <c r="B380">
        <v>112126</v>
      </c>
      <c r="C380" t="s">
        <v>618</v>
      </c>
      <c r="D380" s="4">
        <v>43555</v>
      </c>
      <c r="E380">
        <v>12.9277</v>
      </c>
      <c r="G380" t="str">
        <f t="shared" si="10"/>
        <v>YD59</v>
      </c>
      <c r="H380" t="e">
        <f t="shared" si="11"/>
        <v>#N/A</v>
      </c>
    </row>
    <row r="381" spans="1:8" x14ac:dyDescent="0.25">
      <c r="A381" t="str">
        <f>VLOOKUP(B381,Master!E:J,6,0)</f>
        <v>YD33DirectD</v>
      </c>
      <c r="B381">
        <v>119278</v>
      </c>
      <c r="C381" t="s">
        <v>619</v>
      </c>
      <c r="D381" s="4">
        <v>43555</v>
      </c>
      <c r="E381">
        <v>9.7518999999999991</v>
      </c>
      <c r="G381" t="str">
        <f t="shared" si="10"/>
        <v>YD33</v>
      </c>
      <c r="H381" t="e">
        <f t="shared" si="11"/>
        <v>#N/A</v>
      </c>
    </row>
    <row r="382" spans="1:8" x14ac:dyDescent="0.25">
      <c r="A382" t="str">
        <f>VLOOKUP(B382,Master!E:J,6,0)</f>
        <v>YD33DirectG</v>
      </c>
      <c r="B382">
        <v>119277</v>
      </c>
      <c r="C382" t="s">
        <v>620</v>
      </c>
      <c r="D382" s="4">
        <v>43555</v>
      </c>
      <c r="E382">
        <v>11.9057</v>
      </c>
      <c r="G382" t="str">
        <f t="shared" si="10"/>
        <v>YD33</v>
      </c>
      <c r="H382" t="e">
        <f t="shared" si="11"/>
        <v>#N/A</v>
      </c>
    </row>
    <row r="383" spans="1:8" x14ac:dyDescent="0.25">
      <c r="A383" t="str">
        <f>VLOOKUP(B383,Master!E:J,6,0)</f>
        <v>YD33RegularD</v>
      </c>
      <c r="B383">
        <v>106596</v>
      </c>
      <c r="C383" t="s">
        <v>621</v>
      </c>
      <c r="D383" s="4">
        <v>43555</v>
      </c>
      <c r="E383">
        <v>9.4794999999999998</v>
      </c>
      <c r="G383" t="str">
        <f t="shared" si="10"/>
        <v>YD33</v>
      </c>
      <c r="H383" t="e">
        <f t="shared" si="11"/>
        <v>#N/A</v>
      </c>
    </row>
    <row r="384" spans="1:8" x14ac:dyDescent="0.25">
      <c r="A384" t="str">
        <f>VLOOKUP(B384,Master!E:J,6,0)</f>
        <v>YD33RegularG</v>
      </c>
      <c r="B384">
        <v>106597</v>
      </c>
      <c r="C384" t="s">
        <v>622</v>
      </c>
      <c r="D384" s="4">
        <v>43555</v>
      </c>
      <c r="E384">
        <v>11.5771</v>
      </c>
      <c r="G384" t="str">
        <f t="shared" si="10"/>
        <v>YD33</v>
      </c>
      <c r="H384" t="e">
        <f t="shared" si="11"/>
        <v>#N/A</v>
      </c>
    </row>
    <row r="385" spans="1:8" x14ac:dyDescent="0.25">
      <c r="A385" t="str">
        <f>VLOOKUP(B385,Master!E:J,6,0)</f>
        <v>YD60DirectD</v>
      </c>
      <c r="B385">
        <v>119280</v>
      </c>
      <c r="C385" t="s">
        <v>623</v>
      </c>
      <c r="D385" s="4">
        <v>43555</v>
      </c>
      <c r="E385">
        <v>8.7393999999999998</v>
      </c>
      <c r="G385" t="str">
        <f t="shared" si="10"/>
        <v>YD60</v>
      </c>
      <c r="H385" t="e">
        <f t="shared" si="11"/>
        <v>#N/A</v>
      </c>
    </row>
    <row r="386" spans="1:8" x14ac:dyDescent="0.25">
      <c r="A386" t="str">
        <f>VLOOKUP(B386,Master!E:J,6,0)</f>
        <v>YD60DirectG</v>
      </c>
      <c r="B386">
        <v>119279</v>
      </c>
      <c r="C386" t="s">
        <v>624</v>
      </c>
      <c r="D386" s="4">
        <v>43555</v>
      </c>
      <c r="E386">
        <v>8.7393999999999998</v>
      </c>
      <c r="G386" t="str">
        <f t="shared" si="10"/>
        <v>YD60</v>
      </c>
      <c r="H386" t="e">
        <f t="shared" si="11"/>
        <v>#N/A</v>
      </c>
    </row>
    <row r="387" spans="1:8" x14ac:dyDescent="0.25">
      <c r="A387" t="str">
        <f>VLOOKUP(B387,Master!E:J,6,0)</f>
        <v>YD60RegularD</v>
      </c>
      <c r="B387">
        <v>112347</v>
      </c>
      <c r="C387" t="s">
        <v>625</v>
      </c>
      <c r="D387" s="4">
        <v>43555</v>
      </c>
      <c r="E387">
        <v>8.4425000000000008</v>
      </c>
      <c r="G387" t="str">
        <f>LEFT(A387,4)</f>
        <v>YD60</v>
      </c>
      <c r="H387" t="e">
        <f>VLOOKUP(G387,L:L,1,0)</f>
        <v>#N/A</v>
      </c>
    </row>
    <row r="388" spans="1:8" x14ac:dyDescent="0.25">
      <c r="A388" t="str">
        <f>VLOOKUP(B388,Master!E:J,6,0)</f>
        <v>YD60RegularG</v>
      </c>
      <c r="B388">
        <v>112293</v>
      </c>
      <c r="C388" t="s">
        <v>626</v>
      </c>
      <c r="D388" s="4">
        <v>43555</v>
      </c>
      <c r="E388">
        <v>8.4425000000000008</v>
      </c>
      <c r="G388" t="str">
        <f>LEFT(A388,4)</f>
        <v>YD60</v>
      </c>
      <c r="H388" t="e">
        <f>VLOOKUP(G388,L:L,1,0)</f>
        <v>#N/A</v>
      </c>
    </row>
  </sheetData>
  <autoFilter ref="A1:L388" xr:uid="{00000000-0009-0000-0000-000005000000}"/>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K19"/>
  <sheetViews>
    <sheetView workbookViewId="0">
      <selection activeCell="B2" sqref="B2:B19"/>
    </sheetView>
  </sheetViews>
  <sheetFormatPr defaultRowHeight="12.5" x14ac:dyDescent="0.25"/>
  <cols>
    <col min="2" max="2" width="23.54296875" bestFit="1" customWidth="1"/>
    <col min="3" max="3" width="23.54296875" customWidth="1"/>
    <col min="4" max="4" width="9.36328125" bestFit="1" customWidth="1"/>
    <col min="5" max="5" width="12.453125" bestFit="1" customWidth="1"/>
    <col min="6" max="6" width="38.90625" bestFit="1" customWidth="1"/>
    <col min="7" max="7" width="10.90625" bestFit="1" customWidth="1"/>
    <col min="8" max="8" width="14" bestFit="1" customWidth="1"/>
    <col min="9" max="9" width="35.36328125" bestFit="1" customWidth="1"/>
    <col min="10" max="10" width="45.08984375" bestFit="1" customWidth="1"/>
    <col min="11" max="11" width="23.54296875" bestFit="1" customWidth="1"/>
  </cols>
  <sheetData>
    <row r="1" spans="1:11" x14ac:dyDescent="0.25">
      <c r="A1" s="31" t="s">
        <v>231</v>
      </c>
      <c r="B1" s="32" t="s">
        <v>2001</v>
      </c>
      <c r="C1" s="33" t="s">
        <v>2002</v>
      </c>
      <c r="D1" s="30" t="s">
        <v>2941</v>
      </c>
      <c r="E1" t="s">
        <v>978</v>
      </c>
      <c r="F1" t="s">
        <v>715</v>
      </c>
      <c r="G1" t="s">
        <v>2942</v>
      </c>
      <c r="H1" t="s">
        <v>1967</v>
      </c>
      <c r="I1" t="s">
        <v>1005</v>
      </c>
      <c r="J1" t="s">
        <v>1968</v>
      </c>
      <c r="K1" t="s">
        <v>2001</v>
      </c>
    </row>
    <row r="2" spans="1:11" x14ac:dyDescent="0.25">
      <c r="A2" s="31" t="str">
        <f>E2</f>
        <v>YD0Z</v>
      </c>
      <c r="B2" s="32">
        <f>K2</f>
        <v>650546434.29999995</v>
      </c>
      <c r="C2" s="32">
        <f>SUMIFS(B:B,A:A,A2)</f>
        <v>650546434.29999995</v>
      </c>
      <c r="D2" s="30">
        <v>44469</v>
      </c>
      <c r="E2" t="s">
        <v>23</v>
      </c>
      <c r="F2" t="s">
        <v>181</v>
      </c>
      <c r="G2">
        <v>69971</v>
      </c>
      <c r="H2" t="s">
        <v>1987</v>
      </c>
      <c r="I2" t="s">
        <v>1979</v>
      </c>
      <c r="J2" t="s">
        <v>1988</v>
      </c>
      <c r="K2" s="28">
        <v>650546434.29999995</v>
      </c>
    </row>
    <row r="3" spans="1:11" x14ac:dyDescent="0.25">
      <c r="A3" s="31" t="str">
        <f t="shared" ref="A3:A18" si="0">E3</f>
        <v>YD25</v>
      </c>
      <c r="B3" s="32">
        <f t="shared" ref="B3:B18" si="1">K3</f>
        <v>863920069.10000002</v>
      </c>
      <c r="C3" s="32">
        <f t="shared" ref="C3:C18" si="2">SUMIFS(B:B,A:A,A3)</f>
        <v>1648224957.4000001</v>
      </c>
      <c r="D3" s="30">
        <v>44469</v>
      </c>
      <c r="E3" t="s">
        <v>3</v>
      </c>
      <c r="F3" t="s">
        <v>710</v>
      </c>
      <c r="G3">
        <v>56137</v>
      </c>
      <c r="H3" t="s">
        <v>1989</v>
      </c>
      <c r="I3" t="s">
        <v>1979</v>
      </c>
      <c r="J3" t="s">
        <v>1990</v>
      </c>
      <c r="K3" s="28">
        <v>863920069.10000002</v>
      </c>
    </row>
    <row r="4" spans="1:11" x14ac:dyDescent="0.25">
      <c r="A4" s="31" t="str">
        <f t="shared" si="0"/>
        <v>YD25</v>
      </c>
      <c r="B4" s="32">
        <f t="shared" si="1"/>
        <v>784304888.29999995</v>
      </c>
      <c r="C4" s="32">
        <f t="shared" si="2"/>
        <v>1648224957.4000001</v>
      </c>
      <c r="D4" s="30">
        <v>44469</v>
      </c>
      <c r="E4" t="s">
        <v>3</v>
      </c>
      <c r="F4" t="s">
        <v>710</v>
      </c>
      <c r="G4">
        <v>56138</v>
      </c>
      <c r="H4" t="s">
        <v>1991</v>
      </c>
      <c r="I4" t="s">
        <v>1979</v>
      </c>
      <c r="J4" t="s">
        <v>1992</v>
      </c>
      <c r="K4" s="28">
        <v>784304888.29999995</v>
      </c>
    </row>
    <row r="5" spans="1:11" x14ac:dyDescent="0.25">
      <c r="A5" s="31" t="str">
        <f t="shared" si="0"/>
        <v>YD33</v>
      </c>
      <c r="B5" s="32">
        <f t="shared" si="1"/>
        <v>7771828735</v>
      </c>
      <c r="C5" s="32">
        <f t="shared" si="2"/>
        <v>7771828735</v>
      </c>
      <c r="D5" s="30">
        <v>44469</v>
      </c>
      <c r="E5" t="s">
        <v>18</v>
      </c>
      <c r="F5" t="s">
        <v>179</v>
      </c>
      <c r="G5">
        <v>56136</v>
      </c>
      <c r="H5" t="s">
        <v>1993</v>
      </c>
      <c r="I5" t="s">
        <v>1979</v>
      </c>
      <c r="J5" t="s">
        <v>1994</v>
      </c>
      <c r="K5" s="28">
        <v>7771828735</v>
      </c>
    </row>
    <row r="6" spans="1:11" x14ac:dyDescent="0.25">
      <c r="A6" s="31" t="str">
        <f t="shared" si="0"/>
        <v>YD59</v>
      </c>
      <c r="B6" s="32">
        <f t="shared" si="1"/>
        <v>679112508.39999998</v>
      </c>
      <c r="C6" s="32">
        <f t="shared" si="2"/>
        <v>1497743178.1999998</v>
      </c>
      <c r="D6" s="30">
        <v>44469</v>
      </c>
      <c r="E6" t="s">
        <v>21</v>
      </c>
      <c r="F6" t="s">
        <v>178</v>
      </c>
      <c r="G6">
        <v>56138</v>
      </c>
      <c r="H6" t="s">
        <v>1991</v>
      </c>
      <c r="I6" t="s">
        <v>1979</v>
      </c>
      <c r="J6" t="s">
        <v>1992</v>
      </c>
      <c r="K6" s="28">
        <v>679112508.39999998</v>
      </c>
    </row>
    <row r="7" spans="1:11" x14ac:dyDescent="0.25">
      <c r="A7" s="31" t="str">
        <f t="shared" si="0"/>
        <v>YD59</v>
      </c>
      <c r="B7" s="32">
        <f t="shared" si="1"/>
        <v>818630669.79999995</v>
      </c>
      <c r="C7" s="32">
        <f t="shared" si="2"/>
        <v>1497743178.1999998</v>
      </c>
      <c r="D7" s="30">
        <v>44469</v>
      </c>
      <c r="E7" t="s">
        <v>21</v>
      </c>
      <c r="F7" t="s">
        <v>178</v>
      </c>
      <c r="G7">
        <v>56137</v>
      </c>
      <c r="H7" t="s">
        <v>1989</v>
      </c>
      <c r="I7" t="s">
        <v>1979</v>
      </c>
      <c r="J7" t="s">
        <v>1990</v>
      </c>
      <c r="K7" s="28">
        <v>818630669.79999995</v>
      </c>
    </row>
    <row r="8" spans="1:11" x14ac:dyDescent="0.25">
      <c r="A8" s="31" t="str">
        <f t="shared" si="0"/>
        <v>YD60</v>
      </c>
      <c r="B8" s="32">
        <f t="shared" si="1"/>
        <v>1481910972</v>
      </c>
      <c r="C8" s="32">
        <f t="shared" si="2"/>
        <v>1481910972</v>
      </c>
      <c r="D8" s="30">
        <v>44469</v>
      </c>
      <c r="E8" t="s">
        <v>22</v>
      </c>
      <c r="F8" t="s">
        <v>180</v>
      </c>
      <c r="G8">
        <v>56135</v>
      </c>
      <c r="H8" t="s">
        <v>1995</v>
      </c>
      <c r="I8" t="s">
        <v>1979</v>
      </c>
      <c r="J8" t="s">
        <v>1996</v>
      </c>
      <c r="K8" s="28">
        <v>1481910972</v>
      </c>
    </row>
    <row r="9" spans="1:11" x14ac:dyDescent="0.25">
      <c r="A9" s="31" t="str">
        <f t="shared" si="0"/>
        <v>YDF9</v>
      </c>
      <c r="B9" s="32">
        <f t="shared" si="1"/>
        <v>6194177806</v>
      </c>
      <c r="C9" s="32">
        <f t="shared" si="2"/>
        <v>6194177806</v>
      </c>
      <c r="D9" s="30">
        <v>44469</v>
      </c>
      <c r="E9" t="s">
        <v>24</v>
      </c>
      <c r="F9" t="s">
        <v>1966</v>
      </c>
      <c r="G9">
        <v>82457</v>
      </c>
      <c r="H9" t="s">
        <v>1997</v>
      </c>
      <c r="I9" t="s">
        <v>1979</v>
      </c>
      <c r="J9" t="s">
        <v>1998</v>
      </c>
      <c r="K9" s="28">
        <v>6194177806</v>
      </c>
    </row>
    <row r="10" spans="1:11" x14ac:dyDescent="0.25">
      <c r="A10" s="31" t="str">
        <f t="shared" si="0"/>
        <v>YDQ0</v>
      </c>
      <c r="B10" s="32">
        <f t="shared" si="1"/>
        <v>1053537172</v>
      </c>
      <c r="C10" s="32">
        <f t="shared" si="2"/>
        <v>1053537172</v>
      </c>
      <c r="D10" s="30">
        <v>44469</v>
      </c>
      <c r="E10" t="s">
        <v>44</v>
      </c>
      <c r="F10" t="s">
        <v>185</v>
      </c>
      <c r="G10">
        <v>121289</v>
      </c>
      <c r="H10" t="s">
        <v>1999</v>
      </c>
      <c r="I10" t="s">
        <v>1979</v>
      </c>
      <c r="J10" t="s">
        <v>2000</v>
      </c>
      <c r="K10" s="28">
        <v>1053537172</v>
      </c>
    </row>
    <row r="11" spans="1:11" x14ac:dyDescent="0.25">
      <c r="A11" s="31" t="str">
        <f t="shared" si="0"/>
        <v>YDX0</v>
      </c>
      <c r="B11" s="32">
        <f t="shared" si="1"/>
        <v>280310091.30000001</v>
      </c>
      <c r="C11" s="32">
        <f t="shared" si="2"/>
        <v>1461707254.6999998</v>
      </c>
      <c r="D11" s="30">
        <v>44469</v>
      </c>
      <c r="E11" t="s">
        <v>203</v>
      </c>
      <c r="F11" t="s">
        <v>712</v>
      </c>
      <c r="G11">
        <v>1121</v>
      </c>
      <c r="H11" t="s">
        <v>1969</v>
      </c>
      <c r="I11" t="s">
        <v>1970</v>
      </c>
      <c r="J11" t="s">
        <v>1971</v>
      </c>
      <c r="K11" s="28">
        <v>280310091.30000001</v>
      </c>
    </row>
    <row r="12" spans="1:11" x14ac:dyDescent="0.25">
      <c r="A12" s="31" t="str">
        <f t="shared" si="0"/>
        <v>YDX0</v>
      </c>
      <c r="B12" s="32">
        <f t="shared" si="1"/>
        <v>460989203.19999999</v>
      </c>
      <c r="C12" s="32">
        <f t="shared" si="2"/>
        <v>1461707254.6999998</v>
      </c>
      <c r="D12" s="30">
        <v>44469</v>
      </c>
      <c r="E12" t="s">
        <v>203</v>
      </c>
      <c r="F12" t="s">
        <v>712</v>
      </c>
      <c r="G12">
        <v>21255</v>
      </c>
      <c r="H12" t="s">
        <v>1972</v>
      </c>
      <c r="I12" t="s">
        <v>1970</v>
      </c>
      <c r="J12" t="s">
        <v>1973</v>
      </c>
      <c r="K12" s="28">
        <v>460989203.19999999</v>
      </c>
    </row>
    <row r="13" spans="1:11" x14ac:dyDescent="0.25">
      <c r="A13" s="31" t="str">
        <f t="shared" si="0"/>
        <v>YDX0</v>
      </c>
      <c r="B13" s="32">
        <f t="shared" si="1"/>
        <v>327870646.80000001</v>
      </c>
      <c r="C13" s="32">
        <f t="shared" si="2"/>
        <v>1461707254.6999998</v>
      </c>
      <c r="D13" s="30">
        <v>44469</v>
      </c>
      <c r="E13" t="s">
        <v>203</v>
      </c>
      <c r="F13" t="s">
        <v>712</v>
      </c>
      <c r="G13">
        <v>29913</v>
      </c>
      <c r="H13" t="s">
        <v>1974</v>
      </c>
      <c r="I13" t="s">
        <v>1970</v>
      </c>
      <c r="J13" t="s">
        <v>1975</v>
      </c>
      <c r="K13" s="28">
        <v>327870646.80000001</v>
      </c>
    </row>
    <row r="14" spans="1:11" x14ac:dyDescent="0.25">
      <c r="A14" s="31" t="str">
        <f t="shared" si="0"/>
        <v>YDX0</v>
      </c>
      <c r="B14" s="32">
        <f t="shared" si="1"/>
        <v>392537313.39999998</v>
      </c>
      <c r="C14" s="32">
        <f t="shared" si="2"/>
        <v>1461707254.6999998</v>
      </c>
      <c r="D14" s="30">
        <v>44469</v>
      </c>
      <c r="E14" t="s">
        <v>203</v>
      </c>
      <c r="F14" t="s">
        <v>712</v>
      </c>
      <c r="G14">
        <v>82615</v>
      </c>
      <c r="H14" t="s">
        <v>2943</v>
      </c>
      <c r="I14" t="s">
        <v>1970</v>
      </c>
      <c r="J14" t="s">
        <v>2944</v>
      </c>
      <c r="K14" s="28">
        <v>392537313.39999998</v>
      </c>
    </row>
    <row r="15" spans="1:11" x14ac:dyDescent="0.25">
      <c r="A15" s="31" t="str">
        <f t="shared" si="0"/>
        <v>YDY3</v>
      </c>
      <c r="B15" s="32">
        <f t="shared" si="1"/>
        <v>337994676.60000002</v>
      </c>
      <c r="C15" s="32">
        <f t="shared" si="2"/>
        <v>1839318134.7</v>
      </c>
      <c r="D15" s="30">
        <v>44469</v>
      </c>
      <c r="E15" t="s">
        <v>1953</v>
      </c>
      <c r="F15" t="s">
        <v>1952</v>
      </c>
      <c r="G15">
        <v>247557</v>
      </c>
      <c r="H15" t="s">
        <v>1978</v>
      </c>
      <c r="I15" t="s">
        <v>1979</v>
      </c>
      <c r="J15" t="s">
        <v>1980</v>
      </c>
      <c r="K15" s="28">
        <v>337994676.60000002</v>
      </c>
    </row>
    <row r="16" spans="1:11" x14ac:dyDescent="0.25">
      <c r="A16" s="31" t="str">
        <f t="shared" si="0"/>
        <v>YDY3</v>
      </c>
      <c r="B16" s="32">
        <f t="shared" si="1"/>
        <v>416360454.39999998</v>
      </c>
      <c r="C16" s="32">
        <f t="shared" si="2"/>
        <v>1839318134.7</v>
      </c>
      <c r="D16" s="30">
        <v>44469</v>
      </c>
      <c r="E16" t="s">
        <v>1953</v>
      </c>
      <c r="F16" t="s">
        <v>1952</v>
      </c>
      <c r="G16">
        <v>248076</v>
      </c>
      <c r="H16" t="s">
        <v>1983</v>
      </c>
      <c r="I16" t="s">
        <v>1979</v>
      </c>
      <c r="J16" t="s">
        <v>1984</v>
      </c>
      <c r="K16" s="28">
        <v>416360454.39999998</v>
      </c>
    </row>
    <row r="17" spans="1:11" x14ac:dyDescent="0.25">
      <c r="A17" s="31" t="str">
        <f t="shared" si="0"/>
        <v>YDY3</v>
      </c>
      <c r="B17" s="32">
        <f t="shared" si="1"/>
        <v>354923418.69999999</v>
      </c>
      <c r="C17" s="32">
        <f t="shared" si="2"/>
        <v>1839318134.7</v>
      </c>
      <c r="D17" s="30">
        <v>44469</v>
      </c>
      <c r="E17" t="s">
        <v>1953</v>
      </c>
      <c r="F17" t="s">
        <v>1952</v>
      </c>
      <c r="G17">
        <v>249095</v>
      </c>
      <c r="H17" t="s">
        <v>1985</v>
      </c>
      <c r="I17" t="s">
        <v>1979</v>
      </c>
      <c r="J17" t="s">
        <v>1986</v>
      </c>
      <c r="K17" s="28">
        <v>354923418.69999999</v>
      </c>
    </row>
    <row r="18" spans="1:11" x14ac:dyDescent="0.25">
      <c r="A18" s="31" t="str">
        <f t="shared" si="0"/>
        <v>YDY3</v>
      </c>
      <c r="B18" s="32">
        <f t="shared" si="1"/>
        <v>384410273.30000001</v>
      </c>
      <c r="C18" s="32">
        <f t="shared" si="2"/>
        <v>1839318134.7</v>
      </c>
      <c r="D18" s="30">
        <v>44469</v>
      </c>
      <c r="E18" t="s">
        <v>1953</v>
      </c>
      <c r="F18" t="s">
        <v>1952</v>
      </c>
      <c r="G18">
        <v>247558</v>
      </c>
      <c r="H18" t="s">
        <v>1981</v>
      </c>
      <c r="I18" t="s">
        <v>1979</v>
      </c>
      <c r="J18" t="s">
        <v>1982</v>
      </c>
      <c r="K18" s="28">
        <v>384410273.30000001</v>
      </c>
    </row>
    <row r="19" spans="1:11" x14ac:dyDescent="0.25">
      <c r="A19" s="31" t="str">
        <f t="shared" ref="A19" si="3">E19</f>
        <v>YDY3</v>
      </c>
      <c r="B19" s="32">
        <f t="shared" ref="B19" si="4">K19</f>
        <v>345629311.69999999</v>
      </c>
      <c r="C19" s="32">
        <f t="shared" ref="C19" si="5">SUMIFS(B:B,A:A,A19)</f>
        <v>1839318134.7</v>
      </c>
      <c r="D19">
        <v>44469</v>
      </c>
      <c r="E19" t="s">
        <v>1953</v>
      </c>
      <c r="F19" t="s">
        <v>1952</v>
      </c>
      <c r="G19">
        <v>33010</v>
      </c>
      <c r="H19" t="s">
        <v>1976</v>
      </c>
      <c r="I19" t="s">
        <v>1970</v>
      </c>
      <c r="J19" t="s">
        <v>1977</v>
      </c>
      <c r="K19" s="28">
        <v>345629311.69999999</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H2348"/>
  <sheetViews>
    <sheetView topLeftCell="A56" workbookViewId="0">
      <selection activeCell="C2" sqref="C2:C86"/>
    </sheetView>
  </sheetViews>
  <sheetFormatPr defaultColWidth="9.08984375" defaultRowHeight="12.5" x14ac:dyDescent="0.25"/>
  <cols>
    <col min="1" max="1" width="15.6328125" style="1" bestFit="1" customWidth="1"/>
    <col min="2" max="2" width="13.08984375" style="1" bestFit="1" customWidth="1"/>
    <col min="3" max="3" width="11.08984375" style="1" bestFit="1" customWidth="1"/>
    <col min="4" max="6" width="9.08984375" style="1"/>
    <col min="7" max="7" width="9.453125" style="1" bestFit="1" customWidth="1"/>
    <col min="8" max="8" width="28.08984375" style="1" bestFit="1" customWidth="1"/>
    <col min="9" max="10" width="9.6328125" style="30" bestFit="1" customWidth="1"/>
    <col min="11" max="15" width="9.08984375" style="1"/>
    <col min="16" max="16" width="10.6328125" style="1" bestFit="1" customWidth="1"/>
    <col min="17" max="19" width="9.08984375" style="1"/>
    <col min="20" max="20" width="10.54296875" style="1" bestFit="1" customWidth="1"/>
    <col min="21" max="29" width="9.08984375" style="1"/>
    <col min="30" max="30" width="15.6328125" style="1" bestFit="1" customWidth="1"/>
    <col min="31" max="31" width="13.08984375" style="1" bestFit="1" customWidth="1"/>
    <col min="32" max="32" width="11.08984375" style="1" bestFit="1" customWidth="1"/>
    <col min="33" max="16384" width="9.08984375" style="1"/>
  </cols>
  <sheetData>
    <row r="1" spans="1:34" customFormat="1" x14ac:dyDescent="0.25">
      <c r="A1" s="25" t="s">
        <v>991</v>
      </c>
      <c r="B1" s="25" t="s">
        <v>717</v>
      </c>
      <c r="C1" s="25" t="s">
        <v>718</v>
      </c>
      <c r="D1" s="25" t="s">
        <v>699</v>
      </c>
      <c r="E1" s="25" t="s">
        <v>209</v>
      </c>
      <c r="F1" t="s">
        <v>992</v>
      </c>
      <c r="G1" t="s">
        <v>993</v>
      </c>
      <c r="H1" t="s">
        <v>1959</v>
      </c>
      <c r="I1" s="4" t="s">
        <v>1960</v>
      </c>
      <c r="J1" s="4" t="s">
        <v>1961</v>
      </c>
      <c r="K1" t="s">
        <v>1962</v>
      </c>
      <c r="L1" t="s">
        <v>1963</v>
      </c>
      <c r="T1" s="5" t="s">
        <v>994</v>
      </c>
      <c r="AD1" s="25" t="s">
        <v>991</v>
      </c>
      <c r="AE1" s="25" t="s">
        <v>717</v>
      </c>
      <c r="AF1" s="25" t="s">
        <v>718</v>
      </c>
      <c r="AG1" s="25" t="s">
        <v>699</v>
      </c>
      <c r="AH1" s="25" t="s">
        <v>209</v>
      </c>
    </row>
    <row r="2" spans="1:34" customFormat="1" x14ac:dyDescent="0.25">
      <c r="A2" s="25" t="s">
        <v>690</v>
      </c>
      <c r="B2" s="25">
        <v>12.919597999999999</v>
      </c>
      <c r="C2" s="25">
        <v>12.919597999999999</v>
      </c>
      <c r="D2" s="25" t="s">
        <v>87</v>
      </c>
      <c r="E2" s="25" t="s">
        <v>210</v>
      </c>
      <c r="I2" s="4"/>
      <c r="J2" s="4"/>
      <c r="P2" t="str">
        <f>+D2&amp;R2</f>
        <v>YDU1Direct</v>
      </c>
      <c r="Q2" t="str">
        <f>+VLOOKUP(D2&amp;E2,Master!D:H,5,0)</f>
        <v>DD</v>
      </c>
      <c r="R2" t="str">
        <f>+VLOOKUP(D2&amp;E2,Master!D:I,6,0)</f>
        <v>Direct</v>
      </c>
      <c r="S2" t="e">
        <f>+VLOOKUP(Q2,Notes!$A$44:$CF$49,MATCH(P2,Notes!$2:$2,0),0)</f>
        <v>#N/A</v>
      </c>
      <c r="T2" s="26" t="e">
        <f t="shared" ref="T2:T65" si="0">+S2-B2</f>
        <v>#N/A</v>
      </c>
      <c r="AD2" s="25" t="s">
        <v>690</v>
      </c>
      <c r="AE2" s="25">
        <v>12.854486999999999</v>
      </c>
      <c r="AF2" s="25">
        <v>12.854486999999999</v>
      </c>
      <c r="AG2" s="25" t="s">
        <v>87</v>
      </c>
      <c r="AH2" s="25" t="s">
        <v>210</v>
      </c>
    </row>
    <row r="3" spans="1:34" customFormat="1" x14ac:dyDescent="0.25">
      <c r="A3" s="25" t="s">
        <v>667</v>
      </c>
      <c r="B3" s="25">
        <v>15.826114999999996</v>
      </c>
      <c r="C3" s="25">
        <v>15.826114999999996</v>
      </c>
      <c r="D3" s="25" t="s">
        <v>17</v>
      </c>
      <c r="E3" s="25" t="s">
        <v>225</v>
      </c>
      <c r="G3" s="4"/>
      <c r="I3" s="4"/>
      <c r="J3" s="4"/>
      <c r="P3" t="str">
        <f t="shared" ref="P3:P66" si="1">+D3&amp;R3</f>
        <v>YD32Regular</v>
      </c>
      <c r="Q3" t="str">
        <f>+VLOOKUP(D3&amp;E3,Master!D:H,5,0)</f>
        <v>DD</v>
      </c>
      <c r="R3" t="str">
        <f>+VLOOKUP(D3&amp;E3,Master!D:I,6,0)</f>
        <v>Regular</v>
      </c>
      <c r="S3" t="e">
        <f>+VLOOKUP(Q3,Notes!$A$44:$CF$49,MATCH(P3,Notes!$2:$2,0),0)</f>
        <v>#N/A</v>
      </c>
      <c r="T3" s="26" t="e">
        <f t="shared" si="0"/>
        <v>#N/A</v>
      </c>
      <c r="AD3" s="25" t="s">
        <v>667</v>
      </c>
      <c r="AE3" s="25">
        <v>15.359452999999993</v>
      </c>
      <c r="AF3" s="25">
        <v>15.359452999999993</v>
      </c>
      <c r="AG3" s="25" t="s">
        <v>17</v>
      </c>
      <c r="AH3" s="25" t="s">
        <v>225</v>
      </c>
    </row>
    <row r="4" spans="1:34" customFormat="1" x14ac:dyDescent="0.25">
      <c r="A4" s="25" t="s">
        <v>664</v>
      </c>
      <c r="B4" s="25">
        <v>16.331113999999996</v>
      </c>
      <c r="C4" s="25">
        <v>16.331113999999996</v>
      </c>
      <c r="D4" s="25" t="s">
        <v>17</v>
      </c>
      <c r="E4" s="25" t="s">
        <v>218</v>
      </c>
      <c r="G4" s="4"/>
      <c r="I4" s="4"/>
      <c r="J4" s="4"/>
      <c r="P4" t="str">
        <f t="shared" si="1"/>
        <v>YD32Direct</v>
      </c>
      <c r="Q4" t="str">
        <f>+VLOOKUP(D4&amp;E4,Master!D:H,5,0)</f>
        <v>DD</v>
      </c>
      <c r="R4" t="str">
        <f>+VLOOKUP(D4&amp;E4,Master!D:I,6,0)</f>
        <v>Direct</v>
      </c>
      <c r="S4" t="e">
        <f>+VLOOKUP(Q4,Notes!$A$44:$CF$49,MATCH(P4,Notes!$2:$2,0),0)</f>
        <v>#N/A</v>
      </c>
      <c r="T4" s="26" t="e">
        <f t="shared" si="0"/>
        <v>#N/A</v>
      </c>
      <c r="AD4" s="25" t="s">
        <v>664</v>
      </c>
      <c r="AE4" s="25">
        <v>15.765048999999996</v>
      </c>
      <c r="AF4" s="25">
        <v>15.765048999999996</v>
      </c>
      <c r="AG4" s="25" t="s">
        <v>17</v>
      </c>
      <c r="AH4" s="25" t="s">
        <v>218</v>
      </c>
    </row>
    <row r="5" spans="1:34" customFormat="1" x14ac:dyDescent="0.25">
      <c r="A5" s="25" t="s">
        <v>666</v>
      </c>
      <c r="B5" s="25">
        <v>16.383043999999998</v>
      </c>
      <c r="C5" s="25">
        <v>16.383043999999998</v>
      </c>
      <c r="D5" s="25" t="s">
        <v>17</v>
      </c>
      <c r="E5" s="25" t="s">
        <v>224</v>
      </c>
      <c r="G5" s="4"/>
      <c r="I5" s="4"/>
      <c r="J5" s="4"/>
      <c r="P5" t="str">
        <f t="shared" si="1"/>
        <v>YD32Regular</v>
      </c>
      <c r="Q5" t="str">
        <f>+VLOOKUP(D5&amp;E5,Master!D:H,5,0)</f>
        <v>WD</v>
      </c>
      <c r="R5" t="str">
        <f>+VLOOKUP(D5&amp;E5,Master!D:I,6,0)</f>
        <v>Regular</v>
      </c>
      <c r="S5" t="e">
        <f>+VLOOKUP(Q5,Notes!$A$44:$CF$49,MATCH(P5,Notes!$2:$2,0),0)</f>
        <v>#N/A</v>
      </c>
      <c r="T5" s="26" t="e">
        <f t="shared" si="0"/>
        <v>#N/A</v>
      </c>
      <c r="AD5" s="25" t="s">
        <v>695</v>
      </c>
      <c r="AE5" s="25">
        <v>15.026921000000005</v>
      </c>
      <c r="AF5" s="25">
        <v>15.026921000000005</v>
      </c>
      <c r="AG5" s="25" t="s">
        <v>204</v>
      </c>
      <c r="AH5" s="25" t="s">
        <v>218</v>
      </c>
    </row>
    <row r="6" spans="1:34" customFormat="1" x14ac:dyDescent="0.25">
      <c r="A6" s="25" t="s">
        <v>665</v>
      </c>
      <c r="B6" s="25">
        <v>16.910054999999996</v>
      </c>
      <c r="C6" s="25">
        <v>16.910054999999996</v>
      </c>
      <c r="D6" s="25" t="s">
        <v>17</v>
      </c>
      <c r="E6" s="25" t="s">
        <v>210</v>
      </c>
      <c r="G6" s="4"/>
      <c r="I6" s="4"/>
      <c r="J6" s="4"/>
      <c r="P6" t="str">
        <f t="shared" si="1"/>
        <v>YD32Direct</v>
      </c>
      <c r="Q6" t="str">
        <f>+VLOOKUP(D6&amp;E6,Master!D:H,5,0)</f>
        <v>WD</v>
      </c>
      <c r="R6" t="str">
        <f>+VLOOKUP(D6&amp;E6,Master!D:I,6,0)</f>
        <v>Direct</v>
      </c>
      <c r="S6" t="e">
        <f>+VLOOKUP(Q6,Notes!$A$44:$CF$49,MATCH(P6,Notes!$2:$2,0),0)</f>
        <v>#N/A</v>
      </c>
      <c r="T6" s="26" t="e">
        <f t="shared" si="0"/>
        <v>#N/A</v>
      </c>
      <c r="AD6" s="25" t="s">
        <v>697</v>
      </c>
      <c r="AE6" s="25">
        <v>14.618611999999994</v>
      </c>
      <c r="AF6" s="25">
        <v>14.618611999999994</v>
      </c>
      <c r="AG6" s="25" t="s">
        <v>204</v>
      </c>
      <c r="AH6" s="25" t="s">
        <v>219</v>
      </c>
    </row>
    <row r="7" spans="1:34" customFormat="1" x14ac:dyDescent="0.25">
      <c r="A7" s="25" t="s">
        <v>695</v>
      </c>
      <c r="B7" s="25">
        <v>15.651992999999999</v>
      </c>
      <c r="C7" s="25">
        <v>15.651992999999999</v>
      </c>
      <c r="D7" s="25" t="s">
        <v>204</v>
      </c>
      <c r="E7" s="25" t="s">
        <v>218</v>
      </c>
      <c r="G7" s="4"/>
      <c r="I7" s="4"/>
      <c r="J7" s="4"/>
      <c r="P7" t="str">
        <f t="shared" si="1"/>
        <v>YDX3Direct</v>
      </c>
      <c r="Q7" t="str">
        <f>+VLOOKUP(D7&amp;E7,Master!D:H,5,0)</f>
        <v>DD</v>
      </c>
      <c r="R7" t="str">
        <f>+VLOOKUP(D7&amp;E7,Master!D:I,6,0)</f>
        <v>Direct</v>
      </c>
      <c r="S7" t="e">
        <f>+VLOOKUP(Q7,Notes!$A$44:$CF$49,MATCH(P7,Notes!$2:$2,0),0)</f>
        <v>#N/A</v>
      </c>
      <c r="T7" s="26" t="e">
        <f t="shared" si="0"/>
        <v>#N/A</v>
      </c>
      <c r="AD7" s="25" t="s">
        <v>690</v>
      </c>
      <c r="AE7" s="25">
        <v>12.854486999999999</v>
      </c>
      <c r="AF7" s="25">
        <v>12.854486999999999</v>
      </c>
      <c r="AG7" s="25" t="s">
        <v>87</v>
      </c>
      <c r="AH7" s="25" t="s">
        <v>210</v>
      </c>
    </row>
    <row r="8" spans="1:34" customFormat="1" x14ac:dyDescent="0.25">
      <c r="A8" s="25" t="s">
        <v>696</v>
      </c>
      <c r="B8" s="25">
        <v>16.24409</v>
      </c>
      <c r="C8" s="25">
        <v>16.24409</v>
      </c>
      <c r="D8" s="25" t="s">
        <v>204</v>
      </c>
      <c r="E8" s="25" t="s">
        <v>222</v>
      </c>
      <c r="G8" s="4"/>
      <c r="I8" s="4"/>
      <c r="J8" s="4"/>
      <c r="P8" t="str">
        <f t="shared" si="1"/>
        <v>YDX3Direct</v>
      </c>
      <c r="Q8" t="str">
        <f>+VLOOKUP(D8&amp;E8,Master!D:H,5,0)</f>
        <v>WD</v>
      </c>
      <c r="R8" t="str">
        <f>+VLOOKUP(D8&amp;E8,Master!D:I,6,0)</f>
        <v>Direct</v>
      </c>
      <c r="S8" t="e">
        <f>+VLOOKUP(Q8,Notes!$A$44:$CF$49,MATCH(P8,Notes!$2:$2,0),0)</f>
        <v>#N/A</v>
      </c>
      <c r="T8" s="26" t="e">
        <f t="shared" si="0"/>
        <v>#N/A</v>
      </c>
      <c r="AD8" s="25" t="s">
        <v>667</v>
      </c>
      <c r="AE8" s="25">
        <v>15.359452999999993</v>
      </c>
      <c r="AF8" s="25">
        <v>15.359452999999993</v>
      </c>
      <c r="AG8" s="25" t="s">
        <v>17</v>
      </c>
      <c r="AH8" s="25" t="s">
        <v>225</v>
      </c>
    </row>
    <row r="9" spans="1:34" customFormat="1" x14ac:dyDescent="0.25">
      <c r="A9" s="25" t="s">
        <v>697</v>
      </c>
      <c r="B9" s="25">
        <v>15.276746000000003</v>
      </c>
      <c r="C9" s="25">
        <v>15.276746000000003</v>
      </c>
      <c r="D9" s="25" t="s">
        <v>204</v>
      </c>
      <c r="E9" s="25" t="s">
        <v>219</v>
      </c>
      <c r="G9" s="4"/>
      <c r="I9" s="4"/>
      <c r="J9" s="4"/>
      <c r="P9" t="str">
        <f t="shared" si="1"/>
        <v>YDX3Regular</v>
      </c>
      <c r="Q9" t="str">
        <f>+VLOOKUP(D9&amp;E9,Master!D:H,5,0)</f>
        <v>DD</v>
      </c>
      <c r="R9" t="str">
        <f>+VLOOKUP(D9&amp;E9,Master!D:I,6,0)</f>
        <v>Regular</v>
      </c>
      <c r="S9" t="e">
        <f>+VLOOKUP(Q9,Notes!$A$44:$CF$49,MATCH(P9,Notes!$2:$2,0),0)</f>
        <v>#N/A</v>
      </c>
      <c r="T9" s="26" t="e">
        <f t="shared" si="0"/>
        <v>#N/A</v>
      </c>
      <c r="AD9" s="25" t="s">
        <v>664</v>
      </c>
      <c r="AE9" s="25">
        <v>15.765048999999996</v>
      </c>
      <c r="AF9" s="25">
        <v>15.765048999999996</v>
      </c>
      <c r="AG9" s="25" t="s">
        <v>17</v>
      </c>
      <c r="AH9" s="25" t="s">
        <v>218</v>
      </c>
    </row>
    <row r="10" spans="1:34" customFormat="1" x14ac:dyDescent="0.25">
      <c r="A10" s="25" t="s">
        <v>698</v>
      </c>
      <c r="B10" s="25">
        <v>15.806745999999997</v>
      </c>
      <c r="C10" s="25">
        <v>15.806745999999997</v>
      </c>
      <c r="D10" s="25" t="s">
        <v>204</v>
      </c>
      <c r="E10" s="25" t="s">
        <v>223</v>
      </c>
      <c r="G10" s="4"/>
      <c r="I10" s="4"/>
      <c r="J10" s="4"/>
      <c r="P10" t="str">
        <f t="shared" si="1"/>
        <v>YDX3Regular</v>
      </c>
      <c r="Q10" t="str">
        <f>+VLOOKUP(D10&amp;E10,Master!D:H,5,0)</f>
        <v>WD</v>
      </c>
      <c r="R10" t="str">
        <f>+VLOOKUP(D10&amp;E10,Master!D:I,6,0)</f>
        <v>Regular</v>
      </c>
      <c r="S10" t="e">
        <f>+VLOOKUP(Q10,Notes!$A$44:$CF$49,MATCH(P10,Notes!$2:$2,0),0)</f>
        <v>#N/A</v>
      </c>
      <c r="T10" s="26" t="e">
        <f t="shared" si="0"/>
        <v>#N/A</v>
      </c>
      <c r="AD10" s="25" t="s">
        <v>695</v>
      </c>
      <c r="AE10" s="25">
        <v>15.026921000000005</v>
      </c>
      <c r="AF10" s="25">
        <v>15.026921000000005</v>
      </c>
      <c r="AG10" s="25" t="s">
        <v>204</v>
      </c>
      <c r="AH10" s="25" t="s">
        <v>218</v>
      </c>
    </row>
    <row r="11" spans="1:34" customFormat="1" x14ac:dyDescent="0.25">
      <c r="A11" s="25" t="s">
        <v>635</v>
      </c>
      <c r="B11" s="25">
        <v>0.20303599999999994</v>
      </c>
      <c r="C11" s="25">
        <v>0.20303599999999994</v>
      </c>
      <c r="D11" s="25" t="s">
        <v>20</v>
      </c>
      <c r="E11" s="25" t="s">
        <v>218</v>
      </c>
      <c r="G11" s="4"/>
      <c r="I11" s="4"/>
      <c r="J11" s="4"/>
      <c r="P11" t="str">
        <f t="shared" si="1"/>
        <v>YD16Direct</v>
      </c>
      <c r="Q11" t="str">
        <f>+VLOOKUP(D11&amp;E11,Master!D:H,5,0)</f>
        <v>DD</v>
      </c>
      <c r="R11" t="str">
        <f>+VLOOKUP(D11&amp;E11,Master!D:I,6,0)</f>
        <v>Direct</v>
      </c>
      <c r="S11" t="e">
        <f>+VLOOKUP(Q11,Notes!$A$44:$CF$49,MATCH(P11,Notes!$2:$2,0),0)</f>
        <v>#N/A</v>
      </c>
      <c r="T11" s="26" t="e">
        <f t="shared" si="0"/>
        <v>#N/A</v>
      </c>
      <c r="AD11" s="25" t="s">
        <v>697</v>
      </c>
      <c r="AE11" s="25">
        <v>14.618611999999994</v>
      </c>
      <c r="AF11" s="25">
        <v>14.618611999999994</v>
      </c>
      <c r="AG11" s="25" t="s">
        <v>204</v>
      </c>
      <c r="AH11" s="25" t="s">
        <v>219</v>
      </c>
    </row>
    <row r="12" spans="1:34" customFormat="1" x14ac:dyDescent="0.25">
      <c r="A12" s="25" t="s">
        <v>639</v>
      </c>
      <c r="B12" s="25">
        <v>0.19090800000000002</v>
      </c>
      <c r="C12" s="25">
        <v>0.19090800000000002</v>
      </c>
      <c r="D12" s="25" t="s">
        <v>20</v>
      </c>
      <c r="E12" s="25" t="s">
        <v>219</v>
      </c>
      <c r="G12" s="4"/>
      <c r="I12" s="4"/>
      <c r="J12" s="4"/>
      <c r="P12" t="str">
        <f t="shared" si="1"/>
        <v>YD16Regular</v>
      </c>
      <c r="Q12" t="str">
        <f>+VLOOKUP(D12&amp;E12,Master!D:H,5,0)</f>
        <v>DD</v>
      </c>
      <c r="R12" t="str">
        <f>+VLOOKUP(D12&amp;E12,Master!D:I,6,0)</f>
        <v>Regular</v>
      </c>
      <c r="S12" t="e">
        <f>+VLOOKUP(Q12,Notes!$A$44:$CF$49,MATCH(P12,Notes!$2:$2,0),0)</f>
        <v>#N/A</v>
      </c>
      <c r="T12" s="26" t="e">
        <f t="shared" si="0"/>
        <v>#N/A</v>
      </c>
      <c r="AD12" s="25" t="s">
        <v>635</v>
      </c>
      <c r="AE12" s="25">
        <v>0.18816300000000014</v>
      </c>
      <c r="AF12" s="25">
        <v>0.18816300000000014</v>
      </c>
      <c r="AG12" s="25" t="s">
        <v>20</v>
      </c>
      <c r="AH12" s="25" t="s">
        <v>218</v>
      </c>
    </row>
    <row r="13" spans="1:34" customFormat="1" x14ac:dyDescent="0.25">
      <c r="A13" s="25" t="s">
        <v>668</v>
      </c>
      <c r="B13" s="25">
        <v>0.25350500000000004</v>
      </c>
      <c r="C13" s="25">
        <v>0.25350500000000004</v>
      </c>
      <c r="D13" s="25" t="s">
        <v>40</v>
      </c>
      <c r="E13" s="25" t="s">
        <v>218</v>
      </c>
      <c r="G13" s="4"/>
      <c r="I13" s="4"/>
      <c r="J13" s="4"/>
      <c r="P13" t="str">
        <f t="shared" si="1"/>
        <v>YDL5Direct</v>
      </c>
      <c r="Q13" t="str">
        <f>+VLOOKUP(D13&amp;E13,Master!D:H,5,0)</f>
        <v>DD</v>
      </c>
      <c r="R13" t="str">
        <f>+VLOOKUP(D13&amp;E13,Master!D:I,6,0)</f>
        <v>Direct</v>
      </c>
      <c r="S13" t="e">
        <f>+VLOOKUP(Q13,Notes!$A$44:$CF$49,MATCH(P13,Notes!$2:$2,0),0)</f>
        <v>#N/A</v>
      </c>
      <c r="T13" s="26" t="e">
        <f t="shared" si="0"/>
        <v>#N/A</v>
      </c>
      <c r="AD13" s="25" t="s">
        <v>639</v>
      </c>
      <c r="AE13" s="25">
        <v>0.17584399999999997</v>
      </c>
      <c r="AF13" s="25">
        <v>0.17584399999999997</v>
      </c>
      <c r="AG13" s="25" t="s">
        <v>20</v>
      </c>
      <c r="AH13" s="25" t="s">
        <v>219</v>
      </c>
    </row>
    <row r="14" spans="1:34" customFormat="1" x14ac:dyDescent="0.25">
      <c r="A14" s="25" t="s">
        <v>682</v>
      </c>
      <c r="B14" s="25">
        <v>0.20810099999999992</v>
      </c>
      <c r="C14" s="25">
        <v>0.20810099999999992</v>
      </c>
      <c r="D14" s="25" t="s">
        <v>47</v>
      </c>
      <c r="E14" s="25" t="s">
        <v>218</v>
      </c>
      <c r="G14" s="4"/>
      <c r="I14" s="4"/>
      <c r="J14" s="4"/>
      <c r="P14" t="str">
        <f t="shared" si="1"/>
        <v>YDR2Direct</v>
      </c>
      <c r="Q14" t="str">
        <f>+VLOOKUP(D14&amp;E14,Master!D:H,5,0)</f>
        <v>DD</v>
      </c>
      <c r="R14" t="str">
        <f>+VLOOKUP(D14&amp;E14,Master!D:I,6,0)</f>
        <v>Direct</v>
      </c>
      <c r="S14" t="e">
        <f>+VLOOKUP(Q14,Notes!$A$44:$CF$49,MATCH(P14,Notes!$2:$2,0),0)</f>
        <v>#N/A</v>
      </c>
      <c r="T14" s="26" t="e">
        <f t="shared" si="0"/>
        <v>#N/A</v>
      </c>
      <c r="AD14" s="25" t="s">
        <v>668</v>
      </c>
      <c r="AE14" s="25">
        <v>0.27030399999999993</v>
      </c>
      <c r="AF14" s="25">
        <v>0.27030399999999993</v>
      </c>
      <c r="AG14" s="25" t="s">
        <v>40</v>
      </c>
      <c r="AH14" s="25" t="s">
        <v>218</v>
      </c>
    </row>
    <row r="15" spans="1:34" customFormat="1" x14ac:dyDescent="0.25">
      <c r="A15" s="25" t="s">
        <v>686</v>
      </c>
      <c r="B15" s="25">
        <v>0.19503200000000007</v>
      </c>
      <c r="C15" s="25">
        <v>0.19503200000000007</v>
      </c>
      <c r="D15" s="25" t="s">
        <v>47</v>
      </c>
      <c r="E15" s="25" t="s">
        <v>219</v>
      </c>
      <c r="G15" s="4"/>
      <c r="I15" s="4"/>
      <c r="J15" s="4"/>
      <c r="P15" t="str">
        <f t="shared" si="1"/>
        <v>YDR2Regular</v>
      </c>
      <c r="Q15" t="str">
        <f>+VLOOKUP(D15&amp;E15,Master!D:H,5,0)</f>
        <v>DD</v>
      </c>
      <c r="R15" t="str">
        <f>+VLOOKUP(D15&amp;E15,Master!D:I,6,0)</f>
        <v>Regular</v>
      </c>
      <c r="S15" t="e">
        <f>+VLOOKUP(Q15,Notes!$A$44:$CF$49,MATCH(P15,Notes!$2:$2,0),0)</f>
        <v>#N/A</v>
      </c>
      <c r="T15" s="26" t="e">
        <f t="shared" si="0"/>
        <v>#N/A</v>
      </c>
      <c r="AD15" s="25" t="s">
        <v>672</v>
      </c>
      <c r="AE15" s="25">
        <v>0.26180000000000003</v>
      </c>
      <c r="AF15" s="25">
        <v>0.26180000000000003</v>
      </c>
      <c r="AG15" s="25" t="s">
        <v>40</v>
      </c>
      <c r="AH15" s="25" t="s">
        <v>219</v>
      </c>
    </row>
    <row r="16" spans="1:34" customFormat="1" x14ac:dyDescent="0.25">
      <c r="A16" s="25" t="s">
        <v>661</v>
      </c>
      <c r="B16" s="25">
        <v>14.705025999999993</v>
      </c>
      <c r="C16" s="25">
        <v>14.705025999999993</v>
      </c>
      <c r="D16" s="25" t="s">
        <v>15</v>
      </c>
      <c r="E16" s="25" t="s">
        <v>219</v>
      </c>
      <c r="G16" s="4"/>
      <c r="I16" s="4"/>
      <c r="J16" s="4"/>
      <c r="P16" t="str">
        <f t="shared" si="1"/>
        <v>YD29Regular</v>
      </c>
      <c r="Q16" t="str">
        <f>+VLOOKUP(D16&amp;E16,Master!D:H,5,0)</f>
        <v>DD</v>
      </c>
      <c r="R16" t="str">
        <f>+VLOOKUP(D16&amp;E16,Master!D:I,6,0)</f>
        <v>Regular</v>
      </c>
      <c r="S16" t="e">
        <f>+VLOOKUP(Q16,Notes!$A$44:$CF$49,MATCH(P16,Notes!$2:$2,0),0)</f>
        <v>#N/A</v>
      </c>
      <c r="T16" s="26" t="e">
        <f t="shared" si="0"/>
        <v>#N/A</v>
      </c>
      <c r="AD16" s="25" t="s">
        <v>682</v>
      </c>
      <c r="AE16" s="25">
        <v>0.21977199999999994</v>
      </c>
      <c r="AF16" s="25">
        <v>0.21977199999999994</v>
      </c>
      <c r="AG16" s="25" t="s">
        <v>47</v>
      </c>
      <c r="AH16" s="25" t="s">
        <v>218</v>
      </c>
    </row>
    <row r="17" spans="1:34" customFormat="1" x14ac:dyDescent="0.25">
      <c r="A17" s="25" t="s">
        <v>656</v>
      </c>
      <c r="B17" s="25">
        <v>18.175886999999999</v>
      </c>
      <c r="C17" s="25">
        <v>18.175886999999999</v>
      </c>
      <c r="D17" s="25" t="s">
        <v>15</v>
      </c>
      <c r="E17" s="25" t="s">
        <v>218</v>
      </c>
      <c r="G17" s="4"/>
      <c r="I17" s="4"/>
      <c r="J17" s="4"/>
      <c r="P17" t="str">
        <f t="shared" si="1"/>
        <v>YD29Direct</v>
      </c>
      <c r="Q17" t="str">
        <f>+VLOOKUP(D17&amp;E17,Master!D:H,5,0)</f>
        <v>DD</v>
      </c>
      <c r="R17" t="str">
        <f>+VLOOKUP(D17&amp;E17,Master!D:I,6,0)</f>
        <v>Direct</v>
      </c>
      <c r="S17" t="e">
        <f>+VLOOKUP(Q17,Notes!$A$44:$CF$49,MATCH(P17,Notes!$2:$2,0),0)</f>
        <v>#N/A</v>
      </c>
      <c r="T17" s="26" t="e">
        <f t="shared" si="0"/>
        <v>#N/A</v>
      </c>
      <c r="AD17" s="25" t="s">
        <v>686</v>
      </c>
      <c r="AE17" s="25">
        <v>0.20745500000000008</v>
      </c>
      <c r="AF17" s="25">
        <v>0.20745500000000008</v>
      </c>
      <c r="AG17" s="25" t="s">
        <v>47</v>
      </c>
      <c r="AH17" s="25" t="s">
        <v>219</v>
      </c>
    </row>
    <row r="18" spans="1:34" customFormat="1" x14ac:dyDescent="0.25">
      <c r="A18" s="25" t="s">
        <v>998</v>
      </c>
      <c r="B18" s="25">
        <v>0.15966800000000009</v>
      </c>
      <c r="C18" s="25">
        <v>0.15966800000000009</v>
      </c>
      <c r="D18" s="25" t="s">
        <v>16</v>
      </c>
      <c r="E18" s="25" t="s">
        <v>219</v>
      </c>
      <c r="G18" s="4"/>
      <c r="I18" s="4"/>
      <c r="J18" s="4"/>
      <c r="P18" t="str">
        <f t="shared" si="1"/>
        <v>YD31Regular</v>
      </c>
      <c r="Q18" t="str">
        <f>+VLOOKUP(D18&amp;E18,Master!D:H,5,0)</f>
        <v>DD</v>
      </c>
      <c r="R18" t="str">
        <f>+VLOOKUP(D18&amp;E18,Master!D:I,6,0)</f>
        <v>Regular</v>
      </c>
      <c r="S18" t="e">
        <f>+VLOOKUP(Q18,Notes!$A$44:$CF$49,MATCH(P18,Notes!$2:$2,0),0)</f>
        <v>#N/A</v>
      </c>
      <c r="T18" s="26" t="e">
        <f t="shared" si="0"/>
        <v>#N/A</v>
      </c>
      <c r="AD18" s="25" t="s">
        <v>661</v>
      </c>
      <c r="AE18" s="25">
        <v>15.734137000000006</v>
      </c>
      <c r="AF18" s="25">
        <v>15.734137000000006</v>
      </c>
      <c r="AG18" s="25" t="s">
        <v>15</v>
      </c>
      <c r="AH18" s="25" t="s">
        <v>219</v>
      </c>
    </row>
    <row r="19" spans="1:34" customFormat="1" x14ac:dyDescent="0.25">
      <c r="A19" s="25" t="s">
        <v>996</v>
      </c>
      <c r="B19" s="25">
        <v>0.19881600000000002</v>
      </c>
      <c r="C19" s="25">
        <v>0.19881600000000002</v>
      </c>
      <c r="D19" s="25" t="s">
        <v>16</v>
      </c>
      <c r="E19" s="25" t="s">
        <v>218</v>
      </c>
      <c r="G19" s="4"/>
      <c r="I19" s="4"/>
      <c r="J19" s="4"/>
      <c r="P19" t="str">
        <f t="shared" si="1"/>
        <v>YD31Direct</v>
      </c>
      <c r="Q19" t="str">
        <f>+VLOOKUP(D19&amp;E19,Master!D:H,5,0)</f>
        <v>DD</v>
      </c>
      <c r="R19" t="str">
        <f>+VLOOKUP(D19&amp;E19,Master!D:I,6,0)</f>
        <v>Direct</v>
      </c>
      <c r="S19" t="e">
        <f>+VLOOKUP(Q19,Notes!$A$44:$CF$49,MATCH(P19,Notes!$2:$2,0),0)</f>
        <v>#N/A</v>
      </c>
      <c r="T19" s="26" t="e">
        <f t="shared" si="0"/>
        <v>#N/A</v>
      </c>
      <c r="AD19" s="25" t="s">
        <v>656</v>
      </c>
      <c r="AE19" s="25">
        <v>19.30333700000001</v>
      </c>
      <c r="AF19" s="25">
        <v>19.30333700000001</v>
      </c>
      <c r="AG19" s="25" t="s">
        <v>15</v>
      </c>
      <c r="AH19" s="25" t="s">
        <v>218</v>
      </c>
    </row>
    <row r="20" spans="1:34" customFormat="1" x14ac:dyDescent="0.25">
      <c r="A20" s="25" t="s">
        <v>663</v>
      </c>
      <c r="B20" s="25">
        <v>15.588153999999998</v>
      </c>
      <c r="C20" s="25">
        <v>15.588153999999998</v>
      </c>
      <c r="D20" s="25" t="s">
        <v>15</v>
      </c>
      <c r="E20" s="25" t="s">
        <v>223</v>
      </c>
      <c r="G20" s="4"/>
      <c r="I20" s="4"/>
      <c r="J20" s="4"/>
      <c r="P20" t="str">
        <f t="shared" si="1"/>
        <v>YD29Regular</v>
      </c>
      <c r="Q20" t="str">
        <f>+VLOOKUP(D20&amp;E20,Master!D:H,5,0)</f>
        <v>WD</v>
      </c>
      <c r="R20" t="str">
        <f>+VLOOKUP(D20&amp;E20,Master!D:I,6,0)</f>
        <v>Regular</v>
      </c>
      <c r="S20" t="e">
        <f>+VLOOKUP(Q20,Notes!$A$44:$CF$49,MATCH(P20,Notes!$2:$2,0),0)</f>
        <v>#N/A</v>
      </c>
      <c r="T20" s="26" t="e">
        <f t="shared" si="0"/>
        <v>#N/A</v>
      </c>
      <c r="AD20" s="25" t="s">
        <v>998</v>
      </c>
      <c r="AE20" s="25">
        <v>0.21400499999999986</v>
      </c>
      <c r="AF20" s="25">
        <v>0.21400499999999986</v>
      </c>
      <c r="AG20" s="25" t="s">
        <v>16</v>
      </c>
      <c r="AH20" s="25" t="s">
        <v>219</v>
      </c>
    </row>
    <row r="21" spans="1:34" customFormat="1" x14ac:dyDescent="0.25">
      <c r="A21" s="25" t="s">
        <v>659</v>
      </c>
      <c r="B21" s="25">
        <v>19.205679999999997</v>
      </c>
      <c r="C21" s="25">
        <v>19.205679999999997</v>
      </c>
      <c r="D21" s="25" t="s">
        <v>15</v>
      </c>
      <c r="E21" s="25" t="s">
        <v>222</v>
      </c>
      <c r="G21" s="4"/>
      <c r="I21" s="4"/>
      <c r="J21" s="4"/>
      <c r="P21" t="str">
        <f t="shared" si="1"/>
        <v>YD29Direct</v>
      </c>
      <c r="Q21" t="str">
        <f>+VLOOKUP(D21&amp;E21,Master!D:H,5,0)</f>
        <v>WD</v>
      </c>
      <c r="R21" t="str">
        <f>+VLOOKUP(D21&amp;E21,Master!D:I,6,0)</f>
        <v>Direct</v>
      </c>
      <c r="S21" t="e">
        <f>+VLOOKUP(Q21,Notes!$A$44:$CF$49,MATCH(P21,Notes!$2:$2,0),0)</f>
        <v>#N/A</v>
      </c>
      <c r="T21" s="26" t="e">
        <f t="shared" si="0"/>
        <v>#N/A</v>
      </c>
      <c r="AD21" s="25" t="s">
        <v>996</v>
      </c>
      <c r="AE21" s="25">
        <v>0.25396199999999997</v>
      </c>
      <c r="AF21" s="25">
        <v>0.25396199999999997</v>
      </c>
      <c r="AG21" s="25" t="s">
        <v>16</v>
      </c>
      <c r="AH21" s="25" t="s">
        <v>218</v>
      </c>
    </row>
    <row r="22" spans="1:34" customFormat="1" x14ac:dyDescent="0.25">
      <c r="A22" s="25" t="s">
        <v>671</v>
      </c>
      <c r="B22" s="25">
        <v>0.25815199999999999</v>
      </c>
      <c r="C22" s="25">
        <v>0.25815199999999999</v>
      </c>
      <c r="D22" s="25" t="s">
        <v>40</v>
      </c>
      <c r="E22" s="25" t="s">
        <v>222</v>
      </c>
      <c r="G22" s="4"/>
      <c r="I22" s="4"/>
      <c r="J22" s="4"/>
      <c r="P22" t="str">
        <f t="shared" si="1"/>
        <v>YDL5Direct</v>
      </c>
      <c r="Q22" t="str">
        <f>+VLOOKUP(D22&amp;E22,Master!D:H,5,0)</f>
        <v>WD</v>
      </c>
      <c r="R22" t="str">
        <f>+VLOOKUP(D22&amp;E22,Master!D:I,6,0)</f>
        <v>Direct</v>
      </c>
      <c r="S22" t="e">
        <f>+VLOOKUP(Q22,Notes!$A$44:$CF$49,MATCH(P22,Notes!$2:$2,0),0)</f>
        <v>#N/A</v>
      </c>
      <c r="T22" s="26" t="e">
        <f t="shared" si="0"/>
        <v>#N/A</v>
      </c>
      <c r="AD22" s="25" t="s">
        <v>690</v>
      </c>
      <c r="AE22" s="25">
        <v>12.854486999999999</v>
      </c>
      <c r="AF22" s="25">
        <v>12.854486999999999</v>
      </c>
      <c r="AG22" s="25" t="s">
        <v>87</v>
      </c>
      <c r="AH22" s="25" t="s">
        <v>210</v>
      </c>
    </row>
    <row r="23" spans="1:34" customFormat="1" x14ac:dyDescent="0.25">
      <c r="A23" s="25" t="s">
        <v>675</v>
      </c>
      <c r="B23" s="25">
        <v>0.23956600000000003</v>
      </c>
      <c r="C23" s="25">
        <v>0.23956600000000003</v>
      </c>
      <c r="D23" s="25" t="s">
        <v>40</v>
      </c>
      <c r="E23" s="25" t="s">
        <v>223</v>
      </c>
      <c r="G23" s="4"/>
      <c r="I23" s="4"/>
      <c r="J23" s="4"/>
      <c r="P23" t="str">
        <f t="shared" si="1"/>
        <v>YDL5Regular</v>
      </c>
      <c r="Q23" t="str">
        <f>+VLOOKUP(D23&amp;E23,Master!D:H,5,0)</f>
        <v>WD</v>
      </c>
      <c r="R23" t="str">
        <f>+VLOOKUP(D23&amp;E23,Master!D:I,6,0)</f>
        <v>Regular</v>
      </c>
      <c r="S23" t="e">
        <f>+VLOOKUP(Q23,Notes!$A$44:$CF$49,MATCH(P23,Notes!$2:$2,0),0)</f>
        <v>#N/A</v>
      </c>
      <c r="T23" s="26" t="e">
        <f t="shared" si="0"/>
        <v>#N/A</v>
      </c>
      <c r="AD23" s="25" t="s">
        <v>635</v>
      </c>
      <c r="AE23" s="25">
        <v>0.18816300000000014</v>
      </c>
      <c r="AF23" s="25">
        <v>0.18816300000000014</v>
      </c>
      <c r="AG23" s="25" t="s">
        <v>20</v>
      </c>
      <c r="AH23" s="25" t="s">
        <v>218</v>
      </c>
    </row>
    <row r="24" spans="1:34" customFormat="1" x14ac:dyDescent="0.25">
      <c r="A24" s="25" t="s">
        <v>689</v>
      </c>
      <c r="B24" s="25">
        <v>0.20753400000000005</v>
      </c>
      <c r="C24" s="25">
        <v>0.20753400000000005</v>
      </c>
      <c r="D24" s="25" t="s">
        <v>47</v>
      </c>
      <c r="E24" s="25" t="s">
        <v>223</v>
      </c>
      <c r="G24" s="4"/>
      <c r="I24" s="4"/>
      <c r="J24" s="4"/>
      <c r="P24" t="str">
        <f t="shared" si="1"/>
        <v>YDR2Regular</v>
      </c>
      <c r="Q24" t="str">
        <f>+VLOOKUP(D24&amp;E24,Master!D:H,5,0)</f>
        <v>WD</v>
      </c>
      <c r="R24" t="str">
        <f>+VLOOKUP(D24&amp;E24,Master!D:I,6,0)</f>
        <v>Regular</v>
      </c>
      <c r="S24" t="e">
        <f>+VLOOKUP(Q24,Notes!$A$44:$CF$49,MATCH(P24,Notes!$2:$2,0),0)</f>
        <v>#N/A</v>
      </c>
      <c r="T24" s="26" t="e">
        <f t="shared" si="0"/>
        <v>#N/A</v>
      </c>
      <c r="AD24" s="25" t="s">
        <v>639</v>
      </c>
      <c r="AE24" s="25">
        <v>0.17584399999999997</v>
      </c>
      <c r="AF24" s="25">
        <v>0.17584399999999997</v>
      </c>
      <c r="AG24" s="25" t="s">
        <v>20</v>
      </c>
      <c r="AH24" s="25" t="s">
        <v>219</v>
      </c>
    </row>
    <row r="25" spans="1:34" customFormat="1" x14ac:dyDescent="0.25">
      <c r="A25" s="25" t="s">
        <v>999</v>
      </c>
      <c r="B25" s="25">
        <v>0.16946700000000003</v>
      </c>
      <c r="C25" s="25">
        <v>0.16946700000000003</v>
      </c>
      <c r="D25" s="25" t="s">
        <v>16</v>
      </c>
      <c r="E25" s="25" t="s">
        <v>223</v>
      </c>
      <c r="G25" s="4"/>
      <c r="I25" s="4"/>
      <c r="J25" s="4"/>
      <c r="P25" t="str">
        <f t="shared" si="1"/>
        <v>YD31Regular</v>
      </c>
      <c r="Q25" t="str">
        <f>+VLOOKUP(D25&amp;E25,Master!D:H,5,0)</f>
        <v>WD</v>
      </c>
      <c r="R25" t="str">
        <f>+VLOOKUP(D25&amp;E25,Master!D:I,6,0)</f>
        <v>Regular</v>
      </c>
      <c r="S25" t="e">
        <f>+VLOOKUP(Q25,Notes!$A$44:$CF$49,MATCH(P25,Notes!$2:$2,0),0)</f>
        <v>#N/A</v>
      </c>
      <c r="T25" s="26" t="e">
        <f t="shared" si="0"/>
        <v>#N/A</v>
      </c>
      <c r="AD25" s="25" t="s">
        <v>668</v>
      </c>
      <c r="AE25" s="25">
        <v>0.27030399999999993</v>
      </c>
      <c r="AF25" s="25">
        <v>0.27030399999999993</v>
      </c>
      <c r="AG25" s="25" t="s">
        <v>40</v>
      </c>
      <c r="AH25" s="25" t="s">
        <v>218</v>
      </c>
    </row>
    <row r="26" spans="1:34" customFormat="1" x14ac:dyDescent="0.25">
      <c r="A26" s="25" t="s">
        <v>997</v>
      </c>
      <c r="B26" s="25">
        <v>0.210479</v>
      </c>
      <c r="C26" s="25">
        <v>0.210479</v>
      </c>
      <c r="D26" s="25" t="s">
        <v>16</v>
      </c>
      <c r="E26" s="25" t="s">
        <v>222</v>
      </c>
      <c r="G26" s="4"/>
      <c r="I26" s="4"/>
      <c r="J26" s="4"/>
      <c r="P26" t="str">
        <f t="shared" si="1"/>
        <v>YD31Direct</v>
      </c>
      <c r="Q26" t="str">
        <f>+VLOOKUP(D26&amp;E26,Master!D:H,5,0)</f>
        <v>WD</v>
      </c>
      <c r="R26" t="str">
        <f>+VLOOKUP(D26&amp;E26,Master!D:I,6,0)</f>
        <v>Direct</v>
      </c>
      <c r="S26" t="e">
        <f>+VLOOKUP(Q26,Notes!$A$44:$CF$49,MATCH(P26,Notes!$2:$2,0),0)</f>
        <v>#N/A</v>
      </c>
      <c r="T26" s="26" t="e">
        <f t="shared" si="0"/>
        <v>#N/A</v>
      </c>
      <c r="AD26" s="25" t="s">
        <v>672</v>
      </c>
      <c r="AE26" s="25">
        <v>0.26180000000000003</v>
      </c>
      <c r="AF26" s="25">
        <v>0.26180000000000003</v>
      </c>
      <c r="AG26" s="25" t="s">
        <v>40</v>
      </c>
      <c r="AH26" s="25" t="s">
        <v>219</v>
      </c>
    </row>
    <row r="27" spans="1:34" customFormat="1" x14ac:dyDescent="0.25">
      <c r="A27" s="25" t="s">
        <v>648</v>
      </c>
      <c r="B27" s="25">
        <v>0.27494299999999994</v>
      </c>
      <c r="C27" s="25">
        <v>0.27494299999999994</v>
      </c>
      <c r="D27" s="25" t="s">
        <v>13</v>
      </c>
      <c r="E27" s="25" t="s">
        <v>222</v>
      </c>
      <c r="G27" s="4"/>
      <c r="I27" s="4"/>
      <c r="J27" s="4"/>
      <c r="P27" t="str">
        <f t="shared" si="1"/>
        <v>YD27Direct</v>
      </c>
      <c r="Q27" t="str">
        <f>+VLOOKUP(D27&amp;E27,Master!D:H,5,0)</f>
        <v>WD</v>
      </c>
      <c r="R27" t="str">
        <f>+VLOOKUP(D27&amp;E27,Master!D:I,6,0)</f>
        <v>Direct</v>
      </c>
      <c r="S27" t="e">
        <f>+VLOOKUP(Q27,Notes!$A$44:$CF$49,MATCH(P27,Notes!$2:$2,0),0)</f>
        <v>#N/A</v>
      </c>
      <c r="T27" s="26" t="e">
        <f t="shared" si="0"/>
        <v>#N/A</v>
      </c>
      <c r="AD27" s="25" t="s">
        <v>682</v>
      </c>
      <c r="AE27" s="25">
        <v>0.21977199999999994</v>
      </c>
      <c r="AF27" s="25">
        <v>0.21977199999999994</v>
      </c>
      <c r="AG27" s="25" t="s">
        <v>47</v>
      </c>
      <c r="AH27" s="25" t="s">
        <v>218</v>
      </c>
    </row>
    <row r="28" spans="1:34" customFormat="1" x14ac:dyDescent="0.25">
      <c r="A28" s="25" t="s">
        <v>685</v>
      </c>
      <c r="B28" s="25">
        <v>0.22204499999999994</v>
      </c>
      <c r="C28" s="25">
        <v>0.22204499999999994</v>
      </c>
      <c r="D28" s="25" t="s">
        <v>47</v>
      </c>
      <c r="E28" s="25" t="s">
        <v>222</v>
      </c>
      <c r="G28" s="4"/>
      <c r="I28" s="4"/>
      <c r="J28" s="4"/>
      <c r="P28" t="str">
        <f t="shared" si="1"/>
        <v>YDR2Direct</v>
      </c>
      <c r="Q28" t="str">
        <f>+VLOOKUP(D28&amp;E28,Master!D:H,5,0)</f>
        <v>WD</v>
      </c>
      <c r="R28" t="str">
        <f>+VLOOKUP(D28&amp;E28,Master!D:I,6,0)</f>
        <v>Direct</v>
      </c>
      <c r="S28" t="e">
        <f>+VLOOKUP(Q28,Notes!$A$44:$CF$49,MATCH(P28,Notes!$2:$2,0),0)</f>
        <v>#N/A</v>
      </c>
      <c r="T28" s="26" t="e">
        <f t="shared" si="0"/>
        <v>#N/A</v>
      </c>
      <c r="AD28" s="25" t="s">
        <v>686</v>
      </c>
      <c r="AE28" s="25">
        <v>0.20745500000000008</v>
      </c>
      <c r="AF28" s="25">
        <v>0.20745500000000008</v>
      </c>
      <c r="AG28" s="25" t="s">
        <v>47</v>
      </c>
      <c r="AH28" s="25" t="s">
        <v>219</v>
      </c>
    </row>
    <row r="29" spans="1:34" customFormat="1" x14ac:dyDescent="0.25">
      <c r="A29" s="25" t="s">
        <v>672</v>
      </c>
      <c r="B29" s="25">
        <v>0.23482900000000001</v>
      </c>
      <c r="C29" s="25">
        <v>0.23482900000000001</v>
      </c>
      <c r="D29" s="25" t="s">
        <v>40</v>
      </c>
      <c r="E29" s="25" t="s">
        <v>219</v>
      </c>
      <c r="G29" s="4"/>
      <c r="I29" s="4"/>
      <c r="J29" s="4"/>
      <c r="P29" t="str">
        <f t="shared" si="1"/>
        <v>YDL5Regular</v>
      </c>
      <c r="Q29" t="str">
        <f>+VLOOKUP(D29&amp;E29,Master!D:H,5,0)</f>
        <v>DD</v>
      </c>
      <c r="R29" t="str">
        <f>+VLOOKUP(D29&amp;E29,Master!D:I,6,0)</f>
        <v>Regular</v>
      </c>
      <c r="S29" t="e">
        <f>+VLOOKUP(Q29,Notes!$A$44:$CF$49,MATCH(P29,Notes!$2:$2,0),0)</f>
        <v>#N/A</v>
      </c>
      <c r="T29" s="26" t="e">
        <f t="shared" si="0"/>
        <v>#N/A</v>
      </c>
      <c r="AD29" s="25" t="s">
        <v>661</v>
      </c>
      <c r="AE29" s="25">
        <v>15.734137000000006</v>
      </c>
      <c r="AF29" s="25">
        <v>15.734137000000006</v>
      </c>
      <c r="AG29" s="25" t="s">
        <v>15</v>
      </c>
      <c r="AH29" s="25" t="s">
        <v>219</v>
      </c>
    </row>
    <row r="30" spans="1:34" customFormat="1" x14ac:dyDescent="0.25">
      <c r="A30" s="25" t="s">
        <v>650</v>
      </c>
      <c r="B30" s="25">
        <v>0.22807200000000002</v>
      </c>
      <c r="C30" s="25">
        <v>0.22807200000000002</v>
      </c>
      <c r="D30" s="25" t="s">
        <v>13</v>
      </c>
      <c r="E30" s="25" t="s">
        <v>223</v>
      </c>
      <c r="G30" s="4"/>
      <c r="I30" s="4"/>
      <c r="J30" s="4"/>
      <c r="P30" t="str">
        <f t="shared" si="1"/>
        <v>YD27Regular</v>
      </c>
      <c r="Q30" t="str">
        <f>+VLOOKUP(D30&amp;E30,Master!D:H,5,0)</f>
        <v>WD</v>
      </c>
      <c r="R30" t="str">
        <f>+VLOOKUP(D30&amp;E30,Master!D:I,6,0)</f>
        <v>Regular</v>
      </c>
      <c r="S30" t="e">
        <f>+VLOOKUP(Q30,Notes!$A$44:$CF$49,MATCH(P30,Notes!$2:$2,0),0)</f>
        <v>#N/A</v>
      </c>
      <c r="T30" s="26" t="e">
        <f t="shared" si="0"/>
        <v>#N/A</v>
      </c>
      <c r="AD30" s="25" t="s">
        <v>656</v>
      </c>
      <c r="AE30" s="25">
        <v>19.30333700000001</v>
      </c>
      <c r="AF30" s="25">
        <v>19.30333700000001</v>
      </c>
      <c r="AG30" s="25" t="s">
        <v>15</v>
      </c>
      <c r="AH30" s="25" t="s">
        <v>218</v>
      </c>
    </row>
    <row r="31" spans="1:34" customFormat="1" x14ac:dyDescent="0.25">
      <c r="A31" s="25" t="s">
        <v>630</v>
      </c>
      <c r="B31" s="25">
        <v>0.9</v>
      </c>
      <c r="C31" s="25">
        <v>0.9</v>
      </c>
      <c r="D31" s="25" t="s">
        <v>2</v>
      </c>
      <c r="E31" s="25" t="s">
        <v>214</v>
      </c>
      <c r="G31" s="4"/>
      <c r="I31" s="4"/>
      <c r="J31" s="4"/>
      <c r="P31" t="str">
        <f t="shared" si="1"/>
        <v>YD14Regular</v>
      </c>
      <c r="Q31" t="str">
        <f>+VLOOKUP(D31&amp;E31,Master!D:H,5,0)</f>
        <v>D</v>
      </c>
      <c r="R31" t="str">
        <f>+VLOOKUP(D31&amp;E31,Master!D:I,6,0)</f>
        <v>Regular</v>
      </c>
      <c r="S31" t="e">
        <f>+VLOOKUP(Q31,Notes!$A$44:$CF$49,MATCH(P31,Notes!$2:$2,0),0)</f>
        <v>#N/A</v>
      </c>
      <c r="T31" s="26" t="e">
        <f t="shared" si="0"/>
        <v>#N/A</v>
      </c>
      <c r="AD31" s="25" t="s">
        <v>667</v>
      </c>
      <c r="AE31" s="25">
        <v>15.359452999999993</v>
      </c>
      <c r="AF31" s="25">
        <v>15.359452999999993</v>
      </c>
      <c r="AG31" s="25" t="s">
        <v>17</v>
      </c>
      <c r="AH31" s="25" t="s">
        <v>225</v>
      </c>
    </row>
    <row r="32" spans="1:34" customFormat="1" x14ac:dyDescent="0.25">
      <c r="A32" s="25" t="s">
        <v>677</v>
      </c>
      <c r="B32" s="25">
        <v>0.3</v>
      </c>
      <c r="C32" s="25">
        <v>0.3</v>
      </c>
      <c r="D32" s="25" t="s">
        <v>41</v>
      </c>
      <c r="E32" s="25" t="s">
        <v>214</v>
      </c>
      <c r="G32" s="4"/>
      <c r="I32" s="4"/>
      <c r="J32" s="4"/>
      <c r="P32" t="str">
        <f t="shared" si="1"/>
        <v>YDN4Regular</v>
      </c>
      <c r="Q32" t="str">
        <f>+VLOOKUP(D32&amp;E32,Master!D:H,5,0)</f>
        <v>MD</v>
      </c>
      <c r="R32" t="str">
        <f>+VLOOKUP(D32&amp;E32,Master!D:I,6,0)</f>
        <v>Regular</v>
      </c>
      <c r="S32" t="e">
        <f>+VLOOKUP(Q32,Notes!$A$44:$CF$49,MATCH(P32,Notes!$2:$2,0),0)</f>
        <v>#N/A</v>
      </c>
      <c r="T32" s="26" t="e">
        <f t="shared" si="0"/>
        <v>#N/A</v>
      </c>
      <c r="AD32" s="25" t="s">
        <v>664</v>
      </c>
      <c r="AE32" s="25">
        <v>15.765048999999996</v>
      </c>
      <c r="AF32" s="25">
        <v>15.765048999999996</v>
      </c>
      <c r="AG32" s="25" t="s">
        <v>17</v>
      </c>
      <c r="AH32" s="25" t="s">
        <v>218</v>
      </c>
    </row>
    <row r="33" spans="1:34" customFormat="1" x14ac:dyDescent="0.25">
      <c r="A33" s="25" t="s">
        <v>676</v>
      </c>
      <c r="B33" s="25">
        <v>0.3</v>
      </c>
      <c r="C33" s="25">
        <v>0.3</v>
      </c>
      <c r="D33" s="25" t="s">
        <v>41</v>
      </c>
      <c r="E33" s="25" t="s">
        <v>210</v>
      </c>
      <c r="G33" s="4"/>
      <c r="I33" s="4"/>
      <c r="J33" s="4"/>
      <c r="P33" t="str">
        <f t="shared" si="1"/>
        <v>YDN4Direct</v>
      </c>
      <c r="Q33" t="str">
        <f>+VLOOKUP(D33&amp;E33,Master!D:H,5,0)</f>
        <v>MD</v>
      </c>
      <c r="R33" t="str">
        <f>+VLOOKUP(D33&amp;E33,Master!D:I,6,0)</f>
        <v>Direct</v>
      </c>
      <c r="S33" t="e">
        <f>+VLOOKUP(Q33,Notes!$A$44:$CF$49,MATCH(P33,Notes!$2:$2,0),0)</f>
        <v>#N/A</v>
      </c>
      <c r="T33" s="26" t="e">
        <f t="shared" si="0"/>
        <v>#N/A</v>
      </c>
      <c r="AD33" s="25" t="s">
        <v>998</v>
      </c>
      <c r="AE33" s="25">
        <v>0.21400499999999986</v>
      </c>
      <c r="AF33" s="25">
        <v>0.21400499999999986</v>
      </c>
      <c r="AG33" s="25" t="s">
        <v>16</v>
      </c>
      <c r="AH33" s="25" t="s">
        <v>219</v>
      </c>
    </row>
    <row r="34" spans="1:34" customFormat="1" x14ac:dyDescent="0.25">
      <c r="A34" s="25" t="s">
        <v>678</v>
      </c>
      <c r="B34" s="25">
        <v>0.13239999999999999</v>
      </c>
      <c r="C34" s="25">
        <v>0.13239999999999999</v>
      </c>
      <c r="D34" s="25" t="s">
        <v>45</v>
      </c>
      <c r="E34" s="25" t="s">
        <v>216</v>
      </c>
      <c r="G34" s="4"/>
      <c r="I34" s="4"/>
      <c r="J34" s="4"/>
      <c r="P34" t="str">
        <f t="shared" si="1"/>
        <v>YDQ4Direct</v>
      </c>
      <c r="Q34" t="str">
        <f>+VLOOKUP(D34&amp;E34,Master!D:H,5,0)</f>
        <v>MD</v>
      </c>
      <c r="R34" t="str">
        <f>+VLOOKUP(D34&amp;E34,Master!D:I,6,0)</f>
        <v>Direct</v>
      </c>
      <c r="S34" t="e">
        <f>+VLOOKUP(Q34,Notes!$A$44:$CF$49,MATCH(P34,Notes!$2:$2,0),0)</f>
        <v>#N/A</v>
      </c>
      <c r="T34" s="26" t="e">
        <f t="shared" si="0"/>
        <v>#N/A</v>
      </c>
      <c r="AD34" s="25" t="s">
        <v>996</v>
      </c>
      <c r="AE34" s="25">
        <v>0.25396199999999997</v>
      </c>
      <c r="AF34" s="25">
        <v>0.25396199999999997</v>
      </c>
      <c r="AG34" s="25" t="s">
        <v>16</v>
      </c>
      <c r="AH34" s="25" t="s">
        <v>218</v>
      </c>
    </row>
    <row r="35" spans="1:34" customFormat="1" x14ac:dyDescent="0.25">
      <c r="A35" s="25" t="s">
        <v>680</v>
      </c>
      <c r="B35" s="25">
        <v>0.12529999999999999</v>
      </c>
      <c r="C35" s="25">
        <v>0.12529999999999999</v>
      </c>
      <c r="D35" s="25" t="s">
        <v>45</v>
      </c>
      <c r="E35" s="25" t="s">
        <v>217</v>
      </c>
      <c r="G35" s="4"/>
      <c r="I35" s="4"/>
      <c r="J35" s="4"/>
      <c r="P35" t="str">
        <f t="shared" si="1"/>
        <v>YDQ4Regular</v>
      </c>
      <c r="Q35" t="str">
        <f>+VLOOKUP(D35&amp;E35,Master!D:H,5,0)</f>
        <v>MD</v>
      </c>
      <c r="R35" t="str">
        <f>+VLOOKUP(D35&amp;E35,Master!D:I,6,0)</f>
        <v>Regular</v>
      </c>
      <c r="S35" t="e">
        <f>+VLOOKUP(Q35,Notes!$A$44:$CF$49,MATCH(P35,Notes!$2:$2,0),0)</f>
        <v>#N/A</v>
      </c>
      <c r="T35" s="26" t="e">
        <f t="shared" si="0"/>
        <v>#N/A</v>
      </c>
      <c r="AD35" s="25" t="s">
        <v>695</v>
      </c>
      <c r="AE35" s="25">
        <v>15.026921000000005</v>
      </c>
      <c r="AF35" s="25">
        <v>15.026921000000005</v>
      </c>
      <c r="AG35" s="25" t="s">
        <v>204</v>
      </c>
      <c r="AH35" s="25" t="s">
        <v>218</v>
      </c>
    </row>
    <row r="36" spans="1:34" customFormat="1" x14ac:dyDescent="0.25">
      <c r="A36" s="25" t="s">
        <v>669</v>
      </c>
      <c r="B36" s="25">
        <v>0.24980000000000002</v>
      </c>
      <c r="C36" s="25">
        <v>0.24980000000000002</v>
      </c>
      <c r="D36" s="25" t="s">
        <v>40</v>
      </c>
      <c r="E36" s="25" t="s">
        <v>216</v>
      </c>
      <c r="G36" s="4"/>
      <c r="I36" s="4"/>
      <c r="J36" s="4"/>
      <c r="P36" t="str">
        <f t="shared" si="1"/>
        <v>YDL5Direct</v>
      </c>
      <c r="Q36" t="str">
        <f>+VLOOKUP(D36&amp;E36,Master!D:H,5,0)</f>
        <v>MD</v>
      </c>
      <c r="R36" t="str">
        <f>+VLOOKUP(D36&amp;E36,Master!D:I,6,0)</f>
        <v>Direct</v>
      </c>
      <c r="S36" t="e">
        <f>+VLOOKUP(Q36,Notes!$A$44:$CF$49,MATCH(P36,Notes!$2:$2,0),0)</f>
        <v>#N/A</v>
      </c>
      <c r="T36" s="26" t="e">
        <f t="shared" si="0"/>
        <v>#N/A</v>
      </c>
      <c r="AD36" s="25" t="s">
        <v>697</v>
      </c>
      <c r="AE36" s="25">
        <v>14.618611999999994</v>
      </c>
      <c r="AF36" s="25">
        <v>14.618611999999994</v>
      </c>
      <c r="AG36" s="25" t="s">
        <v>204</v>
      </c>
      <c r="AH36" s="25" t="s">
        <v>219</v>
      </c>
    </row>
    <row r="37" spans="1:34" customFormat="1" x14ac:dyDescent="0.25">
      <c r="A37" s="25" t="s">
        <v>673</v>
      </c>
      <c r="B37" s="25">
        <v>0.24109999999999998</v>
      </c>
      <c r="C37" s="25">
        <v>0.24109999999999998</v>
      </c>
      <c r="D37" s="25" t="s">
        <v>40</v>
      </c>
      <c r="E37" s="25" t="s">
        <v>217</v>
      </c>
      <c r="G37" s="4"/>
      <c r="I37" s="4"/>
      <c r="J37" s="4"/>
      <c r="P37" t="str">
        <f t="shared" si="1"/>
        <v>YDL5Regular</v>
      </c>
      <c r="Q37" t="str">
        <f>+VLOOKUP(D37&amp;E37,Master!D:H,5,0)</f>
        <v>MD</v>
      </c>
      <c r="R37" t="str">
        <f>+VLOOKUP(D37&amp;E37,Master!D:I,6,0)</f>
        <v>Regular</v>
      </c>
      <c r="S37" t="e">
        <f>+VLOOKUP(Q37,Notes!$A$44:$CF$49,MATCH(P37,Notes!$2:$2,0),0)</f>
        <v>#N/A</v>
      </c>
      <c r="T37" s="26" t="e">
        <f t="shared" si="0"/>
        <v>#N/A</v>
      </c>
      <c r="AD37" s="25" t="s">
        <v>690</v>
      </c>
      <c r="AE37" s="25">
        <v>12.854486999999999</v>
      </c>
      <c r="AF37" s="25">
        <v>12.854486999999999</v>
      </c>
      <c r="AG37" s="25" t="s">
        <v>87</v>
      </c>
      <c r="AH37" s="25" t="s">
        <v>210</v>
      </c>
    </row>
    <row r="38" spans="1:34" customFormat="1" x14ac:dyDescent="0.25">
      <c r="A38" s="25" t="s">
        <v>645</v>
      </c>
      <c r="B38" s="25">
        <v>0.32539999999999997</v>
      </c>
      <c r="C38" s="25">
        <v>0.32539999999999997</v>
      </c>
      <c r="D38" s="25" t="s">
        <v>12</v>
      </c>
      <c r="E38" s="25" t="s">
        <v>216</v>
      </c>
      <c r="G38" s="4"/>
      <c r="I38" s="4"/>
      <c r="J38" s="4"/>
      <c r="P38" t="str">
        <f t="shared" si="1"/>
        <v>YD26Direct</v>
      </c>
      <c r="Q38" t="str">
        <f>+VLOOKUP(D38&amp;E38,Master!D:H,5,0)</f>
        <v>MD</v>
      </c>
      <c r="R38" t="str">
        <f>+VLOOKUP(D38&amp;E38,Master!D:I,6,0)</f>
        <v>Direct</v>
      </c>
      <c r="S38" t="e">
        <f>+VLOOKUP(Q38,Notes!$A$44:$CF$49,MATCH(P38,Notes!$2:$2,0),0)</f>
        <v>#N/A</v>
      </c>
      <c r="T38" s="26" t="e">
        <f t="shared" si="0"/>
        <v>#N/A</v>
      </c>
      <c r="AD38" s="25" t="s">
        <v>635</v>
      </c>
      <c r="AE38" s="25">
        <v>0.18816300000000014</v>
      </c>
      <c r="AF38" s="25">
        <v>0.18816300000000014</v>
      </c>
      <c r="AG38" s="25" t="s">
        <v>20</v>
      </c>
      <c r="AH38" s="25" t="s">
        <v>218</v>
      </c>
    </row>
    <row r="39" spans="1:34" customFormat="1" x14ac:dyDescent="0.25">
      <c r="A39" s="25" t="s">
        <v>646</v>
      </c>
      <c r="B39" s="25">
        <v>0.2954</v>
      </c>
      <c r="C39" s="25">
        <v>0.2954</v>
      </c>
      <c r="D39" s="25" t="s">
        <v>12</v>
      </c>
      <c r="E39" s="25" t="s">
        <v>217</v>
      </c>
      <c r="G39" s="4"/>
      <c r="I39" s="4"/>
      <c r="J39" s="4"/>
      <c r="P39" t="str">
        <f t="shared" si="1"/>
        <v>YD26Regular</v>
      </c>
      <c r="Q39" t="str">
        <f>+VLOOKUP(D39&amp;E39,Master!D:H,5,0)</f>
        <v>MD</v>
      </c>
      <c r="R39" t="str">
        <f>+VLOOKUP(D39&amp;E39,Master!D:I,6,0)</f>
        <v>Regular</v>
      </c>
      <c r="S39" t="e">
        <f>+VLOOKUP(Q39,Notes!$A$44:$CF$49,MATCH(P39,Notes!$2:$2,0),0)</f>
        <v>#N/A</v>
      </c>
      <c r="T39" s="26" t="e">
        <f t="shared" si="0"/>
        <v>#N/A</v>
      </c>
      <c r="AD39" s="25" t="s">
        <v>639</v>
      </c>
      <c r="AE39" s="25">
        <v>0.17584399999999997</v>
      </c>
      <c r="AF39" s="25">
        <v>0.17584399999999997</v>
      </c>
      <c r="AG39" s="25" t="s">
        <v>20</v>
      </c>
      <c r="AH39" s="25" t="s">
        <v>219</v>
      </c>
    </row>
    <row r="40" spans="1:34" customFormat="1" x14ac:dyDescent="0.25">
      <c r="A40" s="25" t="s">
        <v>691</v>
      </c>
      <c r="B40" s="25">
        <v>0.2001</v>
      </c>
      <c r="C40" s="25">
        <v>0.2001</v>
      </c>
      <c r="D40" s="25" t="s">
        <v>168</v>
      </c>
      <c r="E40" s="25" t="s">
        <v>216</v>
      </c>
      <c r="G40" s="4"/>
      <c r="I40" s="4"/>
      <c r="J40" s="4"/>
      <c r="P40" t="str">
        <f t="shared" si="1"/>
        <v>YDW6Direct</v>
      </c>
      <c r="Q40" t="str">
        <f>+VLOOKUP(D40&amp;E40,Master!D:H,5,0)</f>
        <v>MD</v>
      </c>
      <c r="R40" t="str">
        <f>+VLOOKUP(D40&amp;E40,Master!D:I,6,0)</f>
        <v>Direct</v>
      </c>
      <c r="S40" t="e">
        <f>+VLOOKUP(Q40,Notes!$A$44:$CF$49,MATCH(P40,Notes!$2:$2,0),0)</f>
        <v>#N/A</v>
      </c>
      <c r="T40" s="26" t="e">
        <f t="shared" si="0"/>
        <v>#N/A</v>
      </c>
      <c r="AD40" s="25" t="s">
        <v>668</v>
      </c>
      <c r="AE40" s="25">
        <v>0.27030399999999993</v>
      </c>
      <c r="AF40" s="25">
        <v>0.27030399999999993</v>
      </c>
      <c r="AG40" s="25" t="s">
        <v>40</v>
      </c>
      <c r="AH40" s="25" t="s">
        <v>218</v>
      </c>
    </row>
    <row r="41" spans="1:34" customFormat="1" x14ac:dyDescent="0.25">
      <c r="A41" s="25" t="s">
        <v>693</v>
      </c>
      <c r="B41" s="25">
        <v>0.18720000000000001</v>
      </c>
      <c r="C41" s="25">
        <v>0.18720000000000001</v>
      </c>
      <c r="D41" s="25" t="s">
        <v>168</v>
      </c>
      <c r="E41" s="25" t="s">
        <v>217</v>
      </c>
      <c r="G41" s="4"/>
      <c r="I41" s="4"/>
      <c r="J41" s="4"/>
      <c r="P41" t="str">
        <f t="shared" si="1"/>
        <v>YDW6Regular</v>
      </c>
      <c r="Q41" t="str">
        <f>+VLOOKUP(D41&amp;E41,Master!D:H,5,0)</f>
        <v>MD</v>
      </c>
      <c r="R41" t="str">
        <f>+VLOOKUP(D41&amp;E41,Master!D:I,6,0)</f>
        <v>Regular</v>
      </c>
      <c r="S41" t="e">
        <f>+VLOOKUP(Q41,Notes!$A$44:$CF$49,MATCH(P41,Notes!$2:$2,0),0)</f>
        <v>#N/A</v>
      </c>
      <c r="T41" s="26" t="e">
        <f t="shared" si="0"/>
        <v>#N/A</v>
      </c>
      <c r="AD41" s="25" t="s">
        <v>672</v>
      </c>
      <c r="AE41" s="25">
        <v>0.26180000000000003</v>
      </c>
      <c r="AF41" s="25">
        <v>0.26180000000000003</v>
      </c>
      <c r="AG41" s="25" t="s">
        <v>40</v>
      </c>
      <c r="AH41" s="25" t="s">
        <v>219</v>
      </c>
    </row>
    <row r="42" spans="1:34" customFormat="1" x14ac:dyDescent="0.25">
      <c r="A42" s="25" t="s">
        <v>1001</v>
      </c>
      <c r="B42" s="25">
        <v>0.19529999999999997</v>
      </c>
      <c r="C42" s="25">
        <v>0.19529999999999997</v>
      </c>
      <c r="D42" s="25" t="s">
        <v>16</v>
      </c>
      <c r="E42" s="25" t="s">
        <v>216</v>
      </c>
      <c r="G42" s="4"/>
      <c r="I42" s="4"/>
      <c r="J42" s="4"/>
      <c r="P42" t="str">
        <f t="shared" si="1"/>
        <v>YD31Direct</v>
      </c>
      <c r="Q42" t="str">
        <f>+VLOOKUP(D42&amp;E42,Master!D:H,5,0)</f>
        <v>MD</v>
      </c>
      <c r="R42" t="str">
        <f>+VLOOKUP(D42&amp;E42,Master!D:I,6,0)</f>
        <v>Direct</v>
      </c>
      <c r="S42" t="e">
        <f>+VLOOKUP(Q42,Notes!$A$44:$CF$49,MATCH(P42,Notes!$2:$2,0),0)</f>
        <v>#N/A</v>
      </c>
      <c r="T42" s="26" t="e">
        <f t="shared" si="0"/>
        <v>#N/A</v>
      </c>
      <c r="AD42" s="25" t="s">
        <v>682</v>
      </c>
      <c r="AE42" s="25">
        <v>0.21977199999999994</v>
      </c>
      <c r="AF42" s="25">
        <v>0.21977199999999994</v>
      </c>
      <c r="AG42" s="25" t="s">
        <v>47</v>
      </c>
      <c r="AH42" s="25" t="s">
        <v>218</v>
      </c>
    </row>
    <row r="43" spans="1:34" customFormat="1" x14ac:dyDescent="0.25">
      <c r="A43" s="25" t="s">
        <v>1003</v>
      </c>
      <c r="B43" s="25">
        <v>0.15360000000000001</v>
      </c>
      <c r="C43" s="25">
        <v>0.15360000000000001</v>
      </c>
      <c r="D43" s="25" t="s">
        <v>16</v>
      </c>
      <c r="E43" s="25" t="s">
        <v>217</v>
      </c>
      <c r="G43" s="4"/>
      <c r="I43" s="4"/>
      <c r="J43" s="4"/>
      <c r="P43" t="str">
        <f t="shared" si="1"/>
        <v>YD31Regular</v>
      </c>
      <c r="Q43" t="str">
        <f>+VLOOKUP(D43&amp;E43,Master!D:H,5,0)</f>
        <v>MD</v>
      </c>
      <c r="R43" t="str">
        <f>+VLOOKUP(D43&amp;E43,Master!D:I,6,0)</f>
        <v>Regular</v>
      </c>
      <c r="S43" t="e">
        <f>+VLOOKUP(Q43,Notes!$A$44:$CF$49,MATCH(P43,Notes!$2:$2,0),0)</f>
        <v>#N/A</v>
      </c>
      <c r="T43" s="26" t="e">
        <f t="shared" si="0"/>
        <v>#N/A</v>
      </c>
      <c r="AD43" s="25" t="s">
        <v>686</v>
      </c>
      <c r="AE43" s="25">
        <v>0.20745500000000008</v>
      </c>
      <c r="AF43" s="25">
        <v>0.20745500000000008</v>
      </c>
      <c r="AG43" s="25" t="s">
        <v>47</v>
      </c>
      <c r="AH43" s="25" t="s">
        <v>219</v>
      </c>
    </row>
    <row r="44" spans="1:34" customFormat="1" x14ac:dyDescent="0.25">
      <c r="A44" s="25" t="s">
        <v>632</v>
      </c>
      <c r="B44" s="25">
        <v>0.3034</v>
      </c>
      <c r="C44" s="25">
        <v>0.3034</v>
      </c>
      <c r="D44" s="25" t="s">
        <v>19</v>
      </c>
      <c r="E44" s="25" t="s">
        <v>216</v>
      </c>
      <c r="G44" s="4"/>
      <c r="I44" s="4"/>
      <c r="J44" s="4"/>
      <c r="P44" t="str">
        <f t="shared" si="1"/>
        <v>YD15Direct</v>
      </c>
      <c r="Q44" t="str">
        <f>+VLOOKUP(D44&amp;E44,Master!D:H,5,0)</f>
        <v>MD</v>
      </c>
      <c r="R44" t="str">
        <f>+VLOOKUP(D44&amp;E44,Master!D:I,6,0)</f>
        <v>Direct</v>
      </c>
      <c r="S44" t="e">
        <f>+VLOOKUP(Q44,Notes!$A$44:$CF$49,MATCH(P44,Notes!$2:$2,0),0)</f>
        <v>#N/A</v>
      </c>
      <c r="T44" s="26" t="e">
        <f t="shared" si="0"/>
        <v>#N/A</v>
      </c>
      <c r="AD44" s="25" t="s">
        <v>661</v>
      </c>
      <c r="AE44" s="25">
        <v>15.734137000000006</v>
      </c>
      <c r="AF44" s="25">
        <v>15.734137000000006</v>
      </c>
      <c r="AG44" s="25" t="s">
        <v>15</v>
      </c>
      <c r="AH44" s="25" t="s">
        <v>219</v>
      </c>
    </row>
    <row r="45" spans="1:34" customFormat="1" x14ac:dyDescent="0.25">
      <c r="A45" s="25" t="s">
        <v>634</v>
      </c>
      <c r="B45" s="25">
        <v>0.26690000000000003</v>
      </c>
      <c r="C45" s="25">
        <v>0.26690000000000003</v>
      </c>
      <c r="D45" s="25" t="s">
        <v>19</v>
      </c>
      <c r="E45" s="25" t="s">
        <v>217</v>
      </c>
      <c r="G45" s="4"/>
      <c r="I45" s="4"/>
      <c r="J45" s="4"/>
      <c r="P45" t="str">
        <f t="shared" si="1"/>
        <v>YD15Regular</v>
      </c>
      <c r="Q45" t="str">
        <f>+VLOOKUP(D45&amp;E45,Master!D:H,5,0)</f>
        <v>MD</v>
      </c>
      <c r="R45" t="str">
        <f>+VLOOKUP(D45&amp;E45,Master!D:I,6,0)</f>
        <v>Regular</v>
      </c>
      <c r="S45" t="e">
        <f>+VLOOKUP(Q45,Notes!$A$44:$CF$49,MATCH(P45,Notes!$2:$2,0),0)</f>
        <v>#N/A</v>
      </c>
      <c r="T45" s="26" t="e">
        <f t="shared" si="0"/>
        <v>#N/A</v>
      </c>
      <c r="AD45" s="25" t="s">
        <v>656</v>
      </c>
      <c r="AE45" s="25">
        <v>19.30333700000001</v>
      </c>
      <c r="AF45" s="25">
        <v>19.30333700000001</v>
      </c>
      <c r="AG45" s="25" t="s">
        <v>15</v>
      </c>
      <c r="AH45" s="25" t="s">
        <v>218</v>
      </c>
    </row>
    <row r="46" spans="1:34" customFormat="1" x14ac:dyDescent="0.25">
      <c r="A46" s="25" t="s">
        <v>683</v>
      </c>
      <c r="B46" s="25">
        <v>0.2334</v>
      </c>
      <c r="C46" s="25">
        <v>0.2334</v>
      </c>
      <c r="D46" s="25" t="s">
        <v>47</v>
      </c>
      <c r="E46" s="25" t="s">
        <v>216</v>
      </c>
      <c r="G46" s="4"/>
      <c r="I46" s="4"/>
      <c r="J46" s="4"/>
      <c r="P46" t="str">
        <f t="shared" si="1"/>
        <v>YDR2Direct</v>
      </c>
      <c r="Q46" t="str">
        <f>+VLOOKUP(D46&amp;E46,Master!D:H,5,0)</f>
        <v>MD</v>
      </c>
      <c r="R46" t="str">
        <f>+VLOOKUP(D46&amp;E46,Master!D:I,6,0)</f>
        <v>Direct</v>
      </c>
      <c r="S46" t="e">
        <f>+VLOOKUP(Q46,Notes!$A$44:$CF$49,MATCH(P46,Notes!$2:$2,0),0)</f>
        <v>#N/A</v>
      </c>
      <c r="T46" s="26" t="e">
        <f t="shared" si="0"/>
        <v>#N/A</v>
      </c>
      <c r="AD46" s="25" t="s">
        <v>667</v>
      </c>
      <c r="AE46" s="25">
        <v>15.359452999999993</v>
      </c>
      <c r="AF46" s="25">
        <v>15.359452999999993</v>
      </c>
      <c r="AG46" s="25" t="s">
        <v>17</v>
      </c>
      <c r="AH46" s="25" t="s">
        <v>225</v>
      </c>
    </row>
    <row r="47" spans="1:34" customFormat="1" x14ac:dyDescent="0.25">
      <c r="A47" s="25" t="s">
        <v>643</v>
      </c>
      <c r="B47" s="25">
        <v>0.46466099999999999</v>
      </c>
      <c r="C47" s="25">
        <v>0.46466099999999999</v>
      </c>
      <c r="D47" s="25" t="s">
        <v>11</v>
      </c>
      <c r="E47" s="25" t="s">
        <v>217</v>
      </c>
      <c r="G47" s="4"/>
      <c r="I47" s="4"/>
      <c r="J47" s="4"/>
      <c r="P47" t="str">
        <f t="shared" si="1"/>
        <v>YD21Regular</v>
      </c>
      <c r="Q47" t="str">
        <f>+VLOOKUP(D47&amp;E47,Master!D:H,5,0)</f>
        <v>MD</v>
      </c>
      <c r="R47" t="str">
        <f>+VLOOKUP(D47&amp;E47,Master!D:I,6,0)</f>
        <v>Regular</v>
      </c>
      <c r="S47" t="e">
        <f>+VLOOKUP(Q47,Notes!$A$44:$CF$49,MATCH(P47,Notes!$2:$2,0),0)</f>
        <v>#N/A</v>
      </c>
      <c r="T47" s="26" t="e">
        <f t="shared" si="0"/>
        <v>#N/A</v>
      </c>
      <c r="AD47" s="25" t="s">
        <v>664</v>
      </c>
      <c r="AE47" s="25">
        <v>15.765048999999996</v>
      </c>
      <c r="AF47" s="25">
        <v>15.765048999999996</v>
      </c>
      <c r="AG47" s="25" t="s">
        <v>17</v>
      </c>
      <c r="AH47" s="25" t="s">
        <v>218</v>
      </c>
    </row>
    <row r="48" spans="1:34" customFormat="1" x14ac:dyDescent="0.25">
      <c r="A48" s="25" t="s">
        <v>687</v>
      </c>
      <c r="B48" s="25">
        <v>0.19669999999999999</v>
      </c>
      <c r="C48" s="25">
        <v>0.19669999999999999</v>
      </c>
      <c r="D48" s="25" t="s">
        <v>47</v>
      </c>
      <c r="E48" s="25" t="s">
        <v>217</v>
      </c>
      <c r="G48" s="4"/>
      <c r="I48" s="4"/>
      <c r="J48" s="4"/>
      <c r="P48" t="str">
        <f t="shared" si="1"/>
        <v>YDR2Regular</v>
      </c>
      <c r="Q48" t="str">
        <f>+VLOOKUP(D48&amp;E48,Master!D:H,5,0)</f>
        <v>MD</v>
      </c>
      <c r="R48" t="str">
        <f>+VLOOKUP(D48&amp;E48,Master!D:I,6,0)</f>
        <v>Regular</v>
      </c>
      <c r="S48" t="e">
        <f>+VLOOKUP(Q48,Notes!$A$44:$CF$49,MATCH(P48,Notes!$2:$2,0),0)</f>
        <v>#N/A</v>
      </c>
      <c r="T48" s="26" t="e">
        <f t="shared" si="0"/>
        <v>#N/A</v>
      </c>
      <c r="AD48" s="25" t="s">
        <v>998</v>
      </c>
      <c r="AE48" s="25">
        <v>0.21400499999999986</v>
      </c>
      <c r="AF48" s="25">
        <v>0.21400499999999986</v>
      </c>
      <c r="AG48" s="25" t="s">
        <v>16</v>
      </c>
      <c r="AH48" s="25" t="s">
        <v>219</v>
      </c>
    </row>
    <row r="49" spans="1:34" customFormat="1" x14ac:dyDescent="0.25">
      <c r="A49" s="25" t="s">
        <v>641</v>
      </c>
      <c r="B49" s="25">
        <v>0.46466099999999999</v>
      </c>
      <c r="C49" s="25">
        <v>0.46466099999999999</v>
      </c>
      <c r="D49" s="25" t="s">
        <v>11</v>
      </c>
      <c r="E49" s="25" t="s">
        <v>216</v>
      </c>
      <c r="G49" s="4"/>
      <c r="I49" s="4"/>
      <c r="J49" s="4"/>
      <c r="P49" t="str">
        <f t="shared" si="1"/>
        <v>YD21Direct</v>
      </c>
      <c r="Q49" t="str">
        <f>+VLOOKUP(D49&amp;E49,Master!D:H,5,0)</f>
        <v>MD</v>
      </c>
      <c r="R49" t="str">
        <f>+VLOOKUP(D49&amp;E49,Master!D:I,6,0)</f>
        <v>Direct</v>
      </c>
      <c r="S49" t="e">
        <f>+VLOOKUP(Q49,Notes!$A$44:$CF$49,MATCH(P49,Notes!$2:$2,0),0)</f>
        <v>#N/A</v>
      </c>
      <c r="T49" s="26" t="e">
        <f t="shared" si="0"/>
        <v>#N/A</v>
      </c>
      <c r="AD49" s="25" t="s">
        <v>996</v>
      </c>
      <c r="AE49" s="25">
        <v>0.25396199999999997</v>
      </c>
      <c r="AF49" s="25">
        <v>0.25396199999999997</v>
      </c>
      <c r="AG49" s="25" t="s">
        <v>16</v>
      </c>
      <c r="AH49" s="25" t="s">
        <v>218</v>
      </c>
    </row>
    <row r="50" spans="1:34" customFormat="1" x14ac:dyDescent="0.25">
      <c r="A50" s="25" t="s">
        <v>637</v>
      </c>
      <c r="B50" s="25">
        <v>0.21049999999999999</v>
      </c>
      <c r="C50" s="25">
        <v>0.21049999999999999</v>
      </c>
      <c r="D50" s="25" t="s">
        <v>20</v>
      </c>
      <c r="E50" s="25" t="s">
        <v>216</v>
      </c>
      <c r="G50" s="4"/>
      <c r="I50" s="4"/>
      <c r="J50" s="4"/>
      <c r="P50" t="str">
        <f t="shared" si="1"/>
        <v>YD16Direct</v>
      </c>
      <c r="Q50" t="str">
        <f>+VLOOKUP(D50&amp;E50,Master!D:H,5,0)</f>
        <v>MD</v>
      </c>
      <c r="R50" t="str">
        <f>+VLOOKUP(D50&amp;E50,Master!D:I,6,0)</f>
        <v>Direct</v>
      </c>
      <c r="S50" t="e">
        <f>+VLOOKUP(Q50,Notes!$A$44:$CF$49,MATCH(P50,Notes!$2:$2,0),0)</f>
        <v>#N/A</v>
      </c>
      <c r="T50" s="26" t="e">
        <f t="shared" si="0"/>
        <v>#N/A</v>
      </c>
      <c r="AD50" s="25" t="s">
        <v>695</v>
      </c>
      <c r="AE50" s="25">
        <v>15.026921000000005</v>
      </c>
      <c r="AF50" s="25">
        <v>15.026921000000005</v>
      </c>
      <c r="AG50" s="25" t="s">
        <v>204</v>
      </c>
      <c r="AH50" s="25" t="s">
        <v>218</v>
      </c>
    </row>
    <row r="51" spans="1:34" customFormat="1" x14ac:dyDescent="0.25">
      <c r="A51" s="25" t="s">
        <v>640</v>
      </c>
      <c r="B51" s="25">
        <v>0.19869999999999999</v>
      </c>
      <c r="C51" s="25">
        <v>0.19869999999999999</v>
      </c>
      <c r="D51" s="25" t="s">
        <v>20</v>
      </c>
      <c r="E51" s="25" t="s">
        <v>217</v>
      </c>
      <c r="G51" s="4"/>
      <c r="I51" s="4"/>
      <c r="J51" s="4"/>
      <c r="P51" t="str">
        <f t="shared" si="1"/>
        <v>YD16Regular</v>
      </c>
      <c r="Q51" t="str">
        <f>+VLOOKUP(D51&amp;E51,Master!D:H,5,0)</f>
        <v>MD</v>
      </c>
      <c r="R51" t="str">
        <f>+VLOOKUP(D51&amp;E51,Master!D:I,6,0)</f>
        <v>Regular</v>
      </c>
      <c r="S51" t="e">
        <f>+VLOOKUP(Q51,Notes!$A$44:$CF$49,MATCH(P51,Notes!$2:$2,0),0)</f>
        <v>#N/A</v>
      </c>
      <c r="T51" s="26" t="e">
        <f t="shared" si="0"/>
        <v>#N/A</v>
      </c>
      <c r="AD51" s="25" t="s">
        <v>697</v>
      </c>
      <c r="AE51" s="25">
        <v>14.618611999999994</v>
      </c>
      <c r="AF51" s="25">
        <v>14.618611999999994</v>
      </c>
      <c r="AG51" s="25" t="s">
        <v>204</v>
      </c>
      <c r="AH51" s="25" t="s">
        <v>219</v>
      </c>
    </row>
    <row r="52" spans="1:34" customFormat="1" x14ac:dyDescent="0.25">
      <c r="A52" s="25" t="s">
        <v>647</v>
      </c>
      <c r="B52" s="25">
        <v>0.30579999999999996</v>
      </c>
      <c r="C52" s="25">
        <v>0.30579999999999996</v>
      </c>
      <c r="D52" s="25" t="s">
        <v>13</v>
      </c>
      <c r="E52" s="25" t="s">
        <v>216</v>
      </c>
      <c r="G52" s="4"/>
      <c r="I52" s="4"/>
      <c r="J52" s="4"/>
      <c r="P52" t="str">
        <f t="shared" si="1"/>
        <v>YD27Direct</v>
      </c>
      <c r="Q52" t="str">
        <f>+VLOOKUP(D52&amp;E52,Master!D:H,5,0)</f>
        <v>MD</v>
      </c>
      <c r="R52" t="str">
        <f>+VLOOKUP(D52&amp;E52,Master!D:I,6,0)</f>
        <v>Direct</v>
      </c>
      <c r="S52" t="e">
        <f>+VLOOKUP(Q52,Notes!$A$44:$CF$49,MATCH(P52,Notes!$2:$2,0),0)</f>
        <v>#N/A</v>
      </c>
      <c r="T52" s="26" t="e">
        <f t="shared" si="0"/>
        <v>#N/A</v>
      </c>
      <c r="AD52" s="25" t="s">
        <v>635</v>
      </c>
      <c r="AE52" s="25">
        <v>0.18816300000000014</v>
      </c>
      <c r="AF52" s="25">
        <v>0.18816300000000014</v>
      </c>
      <c r="AG52" s="25" t="s">
        <v>20</v>
      </c>
      <c r="AH52" s="25" t="s">
        <v>218</v>
      </c>
    </row>
    <row r="53" spans="1:34" customFormat="1" x14ac:dyDescent="0.25">
      <c r="A53" s="25" t="s">
        <v>649</v>
      </c>
      <c r="B53" s="25">
        <v>0.26690000000000003</v>
      </c>
      <c r="C53" s="25">
        <v>0.26690000000000003</v>
      </c>
      <c r="D53" s="25" t="s">
        <v>13</v>
      </c>
      <c r="E53" s="25" t="s">
        <v>217</v>
      </c>
      <c r="G53" s="4"/>
      <c r="I53" s="4"/>
      <c r="J53" s="4"/>
      <c r="P53" t="str">
        <f t="shared" si="1"/>
        <v>YD27Regular</v>
      </c>
      <c r="Q53" t="str">
        <f>+VLOOKUP(D53&amp;E53,Master!D:H,5,0)</f>
        <v>MD</v>
      </c>
      <c r="R53" t="str">
        <f>+VLOOKUP(D53&amp;E53,Master!D:I,6,0)</f>
        <v>Regular</v>
      </c>
      <c r="S53" t="e">
        <f>+VLOOKUP(Q53,Notes!$A$44:$CF$49,MATCH(P53,Notes!$2:$2,0),0)</f>
        <v>#N/A</v>
      </c>
      <c r="T53" s="26" t="e">
        <f t="shared" si="0"/>
        <v>#N/A</v>
      </c>
      <c r="AD53" s="25" t="s">
        <v>639</v>
      </c>
      <c r="AE53" s="25">
        <v>0.17584399999999997</v>
      </c>
      <c r="AF53" s="25">
        <v>0.17584399999999997</v>
      </c>
      <c r="AG53" s="25" t="s">
        <v>20</v>
      </c>
      <c r="AH53" s="25" t="s">
        <v>219</v>
      </c>
    </row>
    <row r="54" spans="1:34" customFormat="1" x14ac:dyDescent="0.25">
      <c r="A54" s="25" t="s">
        <v>658</v>
      </c>
      <c r="B54" s="25">
        <v>18.445699999999999</v>
      </c>
      <c r="C54" s="25">
        <v>18.445699999999999</v>
      </c>
      <c r="D54" s="25" t="s">
        <v>15</v>
      </c>
      <c r="E54" s="25" t="s">
        <v>216</v>
      </c>
      <c r="G54" s="4"/>
      <c r="I54" s="4"/>
      <c r="J54" s="4"/>
      <c r="P54" t="str">
        <f t="shared" si="1"/>
        <v>YD29Direct</v>
      </c>
      <c r="Q54" t="str">
        <f>+VLOOKUP(D54&amp;E54,Master!D:H,5,0)</f>
        <v>MD</v>
      </c>
      <c r="R54" t="str">
        <f>+VLOOKUP(D54&amp;E54,Master!D:I,6,0)</f>
        <v>Direct</v>
      </c>
      <c r="S54" t="e">
        <f>+VLOOKUP(Q54,Notes!$A$44:$CF$49,MATCH(P54,Notes!$2:$2,0),0)</f>
        <v>#N/A</v>
      </c>
      <c r="T54" s="26" t="e">
        <f t="shared" si="0"/>
        <v>#N/A</v>
      </c>
      <c r="AD54" s="25" t="s">
        <v>668</v>
      </c>
      <c r="AE54" s="25">
        <v>0.27030399999999993</v>
      </c>
      <c r="AF54" s="25">
        <v>0.27030399999999993</v>
      </c>
      <c r="AG54" s="25" t="s">
        <v>40</v>
      </c>
      <c r="AH54" s="25" t="s">
        <v>218</v>
      </c>
    </row>
    <row r="55" spans="1:34" customFormat="1" x14ac:dyDescent="0.25">
      <c r="A55" s="25" t="s">
        <v>662</v>
      </c>
      <c r="B55" s="25">
        <v>14.850100000000001</v>
      </c>
      <c r="C55" s="25">
        <v>14.850100000000001</v>
      </c>
      <c r="D55" s="25" t="s">
        <v>15</v>
      </c>
      <c r="E55" s="25" t="s">
        <v>217</v>
      </c>
      <c r="G55" s="4"/>
      <c r="I55" s="4"/>
      <c r="J55" s="4"/>
      <c r="P55" t="str">
        <f t="shared" si="1"/>
        <v>YD29Regular</v>
      </c>
      <c r="Q55" t="str">
        <f>+VLOOKUP(D55&amp;E55,Master!D:H,5,0)</f>
        <v>MD</v>
      </c>
      <c r="R55" t="str">
        <f>+VLOOKUP(D55&amp;E55,Master!D:I,6,0)</f>
        <v>Regular</v>
      </c>
      <c r="S55" t="e">
        <f>+VLOOKUP(Q55,Notes!$A$44:$CF$49,MATCH(P55,Notes!$2:$2,0),0)</f>
        <v>#N/A</v>
      </c>
      <c r="T55" s="26" t="e">
        <f t="shared" si="0"/>
        <v>#N/A</v>
      </c>
      <c r="AD55" s="25" t="s">
        <v>672</v>
      </c>
      <c r="AE55" s="25">
        <v>0.26180000000000003</v>
      </c>
      <c r="AF55" s="25">
        <v>0.26180000000000003</v>
      </c>
      <c r="AG55" s="25" t="s">
        <v>40</v>
      </c>
      <c r="AH55" s="25" t="s">
        <v>219</v>
      </c>
    </row>
    <row r="56" spans="1:34" customFormat="1" x14ac:dyDescent="0.25">
      <c r="A56" s="25" t="s">
        <v>629</v>
      </c>
      <c r="B56" s="25">
        <v>0.9</v>
      </c>
      <c r="C56" s="25">
        <v>0.9</v>
      </c>
      <c r="D56" s="25" t="s">
        <v>2</v>
      </c>
      <c r="E56" s="25" t="s">
        <v>210</v>
      </c>
      <c r="G56" s="4"/>
      <c r="I56" s="4"/>
      <c r="J56" s="4"/>
      <c r="P56" t="str">
        <f t="shared" si="1"/>
        <v>YD14Direct</v>
      </c>
      <c r="Q56" t="str">
        <f>+VLOOKUP(D56&amp;E56,Master!D:H,5,0)</f>
        <v>D</v>
      </c>
      <c r="R56" t="str">
        <f>+VLOOKUP(D56&amp;E56,Master!D:I,6,0)</f>
        <v>Direct</v>
      </c>
      <c r="S56" t="e">
        <f>+VLOOKUP(Q56,Notes!$A$44:$CF$49,MATCH(P56,Notes!$2:$2,0),0)</f>
        <v>#N/A</v>
      </c>
      <c r="T56" s="26" t="e">
        <f t="shared" si="0"/>
        <v>#N/A</v>
      </c>
      <c r="AD56" s="25" t="s">
        <v>682</v>
      </c>
      <c r="AE56" s="25">
        <v>0.21977199999999994</v>
      </c>
      <c r="AF56" s="25">
        <v>0.21977199999999994</v>
      </c>
      <c r="AG56" s="25" t="s">
        <v>47</v>
      </c>
      <c r="AH56" s="25" t="s">
        <v>218</v>
      </c>
    </row>
    <row r="57" spans="1:34" customFormat="1" x14ac:dyDescent="0.25">
      <c r="A57" s="25" t="s">
        <v>653</v>
      </c>
      <c r="B57" s="25">
        <v>25.563855999999998</v>
      </c>
      <c r="C57" s="25">
        <v>25.563855999999998</v>
      </c>
      <c r="D57" s="25" t="s">
        <v>14</v>
      </c>
      <c r="E57" s="25" t="s">
        <v>222</v>
      </c>
      <c r="G57" s="4"/>
      <c r="I57" s="4"/>
      <c r="J57" s="4"/>
      <c r="P57" t="str">
        <f t="shared" si="1"/>
        <v>YD28Direct</v>
      </c>
      <c r="Q57" t="str">
        <f>+VLOOKUP(D57&amp;E57,Master!D:H,5,0)</f>
        <v>WD</v>
      </c>
      <c r="R57" t="str">
        <f>+VLOOKUP(D57&amp;E57,Master!D:I,6,0)</f>
        <v>Direct</v>
      </c>
      <c r="S57" t="e">
        <f>+VLOOKUP(Q57,Notes!$A$44:$CF$49,MATCH(P57,Notes!$2:$2,0),0)</f>
        <v>#N/A</v>
      </c>
      <c r="T57" s="26" t="e">
        <f t="shared" si="0"/>
        <v>#N/A</v>
      </c>
      <c r="AD57" s="25" t="s">
        <v>686</v>
      </c>
      <c r="AE57" s="25">
        <v>0.20745500000000008</v>
      </c>
      <c r="AF57" s="25">
        <v>0.20745500000000008</v>
      </c>
      <c r="AG57" s="25" t="s">
        <v>47</v>
      </c>
      <c r="AH57" s="25" t="s">
        <v>219</v>
      </c>
    </row>
    <row r="58" spans="1:34" customFormat="1" x14ac:dyDescent="0.25">
      <c r="A58" s="25" t="s">
        <v>1057</v>
      </c>
      <c r="B58" s="25">
        <v>0.9</v>
      </c>
      <c r="C58" s="25">
        <v>0.9</v>
      </c>
      <c r="D58" s="25" t="s">
        <v>0</v>
      </c>
      <c r="E58" s="25" t="s">
        <v>214</v>
      </c>
      <c r="G58" s="4"/>
      <c r="I58" s="4"/>
      <c r="J58" s="4"/>
      <c r="P58" t="str">
        <f t="shared" si="1"/>
        <v>YD07Regular</v>
      </c>
      <c r="Q58" t="str">
        <f>+VLOOKUP(D58&amp;E58,Master!D:H,5,0)</f>
        <v>D</v>
      </c>
      <c r="R58" t="str">
        <f>+VLOOKUP(D58&amp;E58,Master!D:I,6,0)</f>
        <v>Regular</v>
      </c>
      <c r="S58" t="e">
        <f>+VLOOKUP(Q58,Notes!$A$44:$CF$49,MATCH(P58,Notes!$2:$2,0),0)</f>
        <v>#N/A</v>
      </c>
      <c r="T58" s="26" t="e">
        <f t="shared" si="0"/>
        <v>#N/A</v>
      </c>
      <c r="AD58" s="25" t="s">
        <v>661</v>
      </c>
      <c r="AE58" s="25">
        <v>15.734137000000006</v>
      </c>
      <c r="AF58" s="25">
        <v>15.734137000000006</v>
      </c>
      <c r="AG58" s="25" t="s">
        <v>15</v>
      </c>
      <c r="AH58" s="25" t="s">
        <v>219</v>
      </c>
    </row>
    <row r="59" spans="1:34" customFormat="1" x14ac:dyDescent="0.25">
      <c r="A59" s="25" t="s">
        <v>1055</v>
      </c>
      <c r="B59" s="25">
        <v>0.9</v>
      </c>
      <c r="C59" s="25">
        <v>0.9</v>
      </c>
      <c r="D59" s="25" t="s">
        <v>0</v>
      </c>
      <c r="E59" s="25" t="s">
        <v>210</v>
      </c>
      <c r="G59" s="4"/>
      <c r="I59" s="4"/>
      <c r="J59" s="4"/>
      <c r="P59" t="str">
        <f t="shared" si="1"/>
        <v>YD07Direct</v>
      </c>
      <c r="Q59" t="str">
        <f>+VLOOKUP(D59&amp;E59,Master!D:H,5,0)</f>
        <v>D</v>
      </c>
      <c r="R59" t="str">
        <f>+VLOOKUP(D59&amp;E59,Master!D:I,6,0)</f>
        <v>Direct</v>
      </c>
      <c r="S59" t="e">
        <f>+VLOOKUP(Q59,Notes!$A$44:$CF$49,MATCH(P59,Notes!$2:$2,0),0)</f>
        <v>#N/A</v>
      </c>
      <c r="T59" s="26" t="e">
        <f t="shared" si="0"/>
        <v>#N/A</v>
      </c>
      <c r="AD59" s="25" t="s">
        <v>656</v>
      </c>
      <c r="AE59" s="25">
        <v>19.30333700000001</v>
      </c>
      <c r="AF59" s="25">
        <v>19.30333700000001</v>
      </c>
      <c r="AG59" s="25" t="s">
        <v>15</v>
      </c>
      <c r="AH59" s="25" t="s">
        <v>218</v>
      </c>
    </row>
    <row r="60" spans="1:34" customFormat="1" x14ac:dyDescent="0.25">
      <c r="A60" s="25" t="s">
        <v>651</v>
      </c>
      <c r="B60" s="25">
        <v>23.448644999999992</v>
      </c>
      <c r="C60" s="25">
        <v>23.448644999999992</v>
      </c>
      <c r="D60" s="25" t="s">
        <v>14</v>
      </c>
      <c r="E60" s="25" t="s">
        <v>218</v>
      </c>
      <c r="G60" s="4"/>
      <c r="I60" s="4"/>
      <c r="J60" s="4"/>
      <c r="P60" t="str">
        <f t="shared" si="1"/>
        <v>YD28Direct</v>
      </c>
      <c r="Q60" t="str">
        <f>+VLOOKUP(D60&amp;E60,Master!D:H,5,0)</f>
        <v>DD</v>
      </c>
      <c r="R60" t="str">
        <f>+VLOOKUP(D60&amp;E60,Master!D:I,6,0)</f>
        <v>Direct</v>
      </c>
      <c r="S60" t="e">
        <f>+VLOOKUP(Q60,Notes!$A$44:$CF$49,MATCH(P60,Notes!$2:$2,0),0)</f>
        <v>#N/A</v>
      </c>
      <c r="T60" s="26" t="e">
        <f t="shared" si="0"/>
        <v>#N/A</v>
      </c>
      <c r="AD60" s="25" t="s">
        <v>667</v>
      </c>
      <c r="AE60" s="25">
        <v>15.359452999999993</v>
      </c>
      <c r="AF60" s="25">
        <v>15.359452999999993</v>
      </c>
      <c r="AG60" s="25" t="s">
        <v>17</v>
      </c>
      <c r="AH60" s="25" t="s">
        <v>225</v>
      </c>
    </row>
    <row r="61" spans="1:34" customFormat="1" x14ac:dyDescent="0.25">
      <c r="A61" s="25" t="s">
        <v>652</v>
      </c>
      <c r="B61" s="25">
        <v>26.481099999999998</v>
      </c>
      <c r="C61" s="25">
        <v>26.481099999999998</v>
      </c>
      <c r="D61" s="25" t="s">
        <v>14</v>
      </c>
      <c r="E61" s="25" t="s">
        <v>216</v>
      </c>
      <c r="G61" s="4"/>
      <c r="I61" s="4"/>
      <c r="J61" s="4"/>
      <c r="P61" t="str">
        <f t="shared" si="1"/>
        <v>YD28Direct</v>
      </c>
      <c r="Q61" t="str">
        <f>+VLOOKUP(D61&amp;E61,Master!D:H,5,0)</f>
        <v>MD</v>
      </c>
      <c r="R61" t="str">
        <f>+VLOOKUP(D61&amp;E61,Master!D:I,6,0)</f>
        <v>Direct</v>
      </c>
      <c r="S61" t="e">
        <f>+VLOOKUP(Q61,Notes!$A$44:$CF$49,MATCH(P61,Notes!$2:$2,0),0)</f>
        <v>#N/A</v>
      </c>
      <c r="T61" s="26" t="e">
        <f t="shared" si="0"/>
        <v>#N/A</v>
      </c>
      <c r="AD61" s="25" t="s">
        <v>664</v>
      </c>
      <c r="AE61" s="25">
        <v>15.765048999999996</v>
      </c>
      <c r="AF61" s="25">
        <v>15.765048999999996</v>
      </c>
      <c r="AG61" s="25" t="s">
        <v>17</v>
      </c>
      <c r="AH61" s="25" t="s">
        <v>218</v>
      </c>
    </row>
    <row r="62" spans="1:34" customFormat="1" x14ac:dyDescent="0.25">
      <c r="A62" s="25" t="s">
        <v>719</v>
      </c>
      <c r="B62" s="25">
        <v>22.0167</v>
      </c>
      <c r="C62" s="25">
        <v>22.0167</v>
      </c>
      <c r="D62" s="25" t="s">
        <v>14</v>
      </c>
      <c r="E62" s="25" t="s">
        <v>227</v>
      </c>
      <c r="G62" s="4"/>
      <c r="I62" s="4"/>
      <c r="J62" s="4"/>
      <c r="P62" t="str">
        <f t="shared" si="1"/>
        <v>YD28Regular</v>
      </c>
      <c r="Q62" t="str">
        <f>+VLOOKUP(D62&amp;E62,Master!D:H,5,0)</f>
        <v>MD</v>
      </c>
      <c r="R62" t="str">
        <f>+VLOOKUP(D62&amp;E62,Master!D:I,6,0)</f>
        <v>Regular</v>
      </c>
      <c r="S62" t="e">
        <f>+VLOOKUP(Q62,Notes!$A$44:$CF$49,MATCH(P62,Notes!$2:$2,0),0)</f>
        <v>#N/A</v>
      </c>
      <c r="T62" s="26" t="e">
        <f t="shared" si="0"/>
        <v>#N/A</v>
      </c>
      <c r="AD62" s="25" t="s">
        <v>998</v>
      </c>
      <c r="AE62" s="25">
        <v>0.21400499999999986</v>
      </c>
      <c r="AF62" s="25">
        <v>0.21400499999999986</v>
      </c>
      <c r="AG62" s="25" t="s">
        <v>16</v>
      </c>
      <c r="AH62" s="25" t="s">
        <v>219</v>
      </c>
    </row>
    <row r="63" spans="1:34" customFormat="1" x14ac:dyDescent="0.25">
      <c r="A63" s="25" t="s">
        <v>655</v>
      </c>
      <c r="B63" s="25">
        <v>20.854877999999999</v>
      </c>
      <c r="C63" s="25">
        <v>20.854877999999999</v>
      </c>
      <c r="D63" s="25" t="s">
        <v>14</v>
      </c>
      <c r="E63" s="25" t="s">
        <v>228</v>
      </c>
      <c r="G63" s="4"/>
      <c r="I63" s="4"/>
      <c r="J63" s="4"/>
      <c r="P63" t="str">
        <f t="shared" si="1"/>
        <v>YD28Regular</v>
      </c>
      <c r="Q63" t="str">
        <f>+VLOOKUP(D63&amp;E63,Master!D:H,5,0)</f>
        <v>WD</v>
      </c>
      <c r="R63" t="str">
        <f>+VLOOKUP(D63&amp;E63,Master!D:I,6,0)</f>
        <v>Regular</v>
      </c>
      <c r="S63" t="e">
        <f>+VLOOKUP(Q63,Notes!$A$44:$CF$49,MATCH(P63,Notes!$2:$2,0),0)</f>
        <v>#N/A</v>
      </c>
      <c r="T63" s="26" t="e">
        <f t="shared" si="0"/>
        <v>#N/A</v>
      </c>
      <c r="AD63" s="25" t="s">
        <v>996</v>
      </c>
      <c r="AE63" s="25">
        <v>0.25396199999999997</v>
      </c>
      <c r="AF63" s="25">
        <v>0.25396199999999997</v>
      </c>
      <c r="AG63" s="25" t="s">
        <v>16</v>
      </c>
      <c r="AH63" s="25" t="s">
        <v>218</v>
      </c>
    </row>
    <row r="64" spans="1:34" customFormat="1" x14ac:dyDescent="0.25">
      <c r="A64" s="25" t="s">
        <v>654</v>
      </c>
      <c r="B64" s="25">
        <v>18.818196</v>
      </c>
      <c r="C64" s="25">
        <v>18.818196</v>
      </c>
      <c r="D64" s="25" t="s">
        <v>14</v>
      </c>
      <c r="E64" s="25" t="s">
        <v>225</v>
      </c>
      <c r="G64" s="4"/>
      <c r="I64" s="4"/>
      <c r="J64" s="4"/>
      <c r="P64" t="str">
        <f t="shared" si="1"/>
        <v>YD28Regular</v>
      </c>
      <c r="Q64" t="str">
        <f>+VLOOKUP(D64&amp;E64,Master!D:H,5,0)</f>
        <v>DD</v>
      </c>
      <c r="R64" t="str">
        <f>+VLOOKUP(D64&amp;E64,Master!D:I,6,0)</f>
        <v>Regular</v>
      </c>
      <c r="S64" t="e">
        <f>+VLOOKUP(Q64,Notes!$A$44:$CF$49,MATCH(P64,Notes!$2:$2,0),0)</f>
        <v>#N/A</v>
      </c>
      <c r="T64" s="26" t="e">
        <f t="shared" si="0"/>
        <v>#N/A</v>
      </c>
      <c r="AD64" s="25" t="s">
        <v>663</v>
      </c>
      <c r="AE64" s="25">
        <v>15.443956999999999</v>
      </c>
      <c r="AF64" s="25">
        <v>15.443956999999999</v>
      </c>
      <c r="AG64" s="25" t="s">
        <v>15</v>
      </c>
      <c r="AH64" s="25" t="s">
        <v>223</v>
      </c>
    </row>
    <row r="65" spans="1:34" customFormat="1" x14ac:dyDescent="0.25">
      <c r="A65" s="25" t="s">
        <v>1117</v>
      </c>
      <c r="B65" s="25">
        <v>0.25883600000000001</v>
      </c>
      <c r="C65" s="25">
        <v>0.25883600000000001</v>
      </c>
      <c r="D65" s="25" t="s">
        <v>60</v>
      </c>
      <c r="E65" s="25" t="s">
        <v>216</v>
      </c>
      <c r="G65" s="4"/>
      <c r="I65" s="4"/>
      <c r="J65" s="4"/>
      <c r="P65" t="str">
        <f t="shared" si="1"/>
        <v>YDR8Direct</v>
      </c>
      <c r="Q65" t="str">
        <f>+VLOOKUP(D65&amp;E65,Master!D:H,5,0)</f>
        <v>MD</v>
      </c>
      <c r="R65" t="str">
        <f>+VLOOKUP(D65&amp;E65,Master!D:I,6,0)</f>
        <v>Direct</v>
      </c>
      <c r="S65" t="e">
        <f>+VLOOKUP(Q65,Notes!$A$44:$CF$49,MATCH(P65,Notes!$2:$2,0),0)</f>
        <v>#N/A</v>
      </c>
      <c r="T65" s="26" t="e">
        <f t="shared" si="0"/>
        <v>#N/A</v>
      </c>
      <c r="AD65" s="25" t="s">
        <v>659</v>
      </c>
      <c r="AE65" s="25">
        <v>19.012426999999999</v>
      </c>
      <c r="AF65" s="25">
        <v>19.012426999999999</v>
      </c>
      <c r="AG65" s="25" t="s">
        <v>15</v>
      </c>
      <c r="AH65" s="25" t="s">
        <v>222</v>
      </c>
    </row>
    <row r="66" spans="1:34" customFormat="1" x14ac:dyDescent="0.25">
      <c r="A66" s="25" t="s">
        <v>1121</v>
      </c>
      <c r="B66" s="25">
        <v>0.25883600000000001</v>
      </c>
      <c r="C66" s="25">
        <v>0.25883600000000001</v>
      </c>
      <c r="D66" s="25" t="s">
        <v>60</v>
      </c>
      <c r="E66" s="25" t="s">
        <v>217</v>
      </c>
      <c r="G66" s="4"/>
      <c r="I66" s="4"/>
      <c r="J66" s="4"/>
      <c r="P66" t="str">
        <f t="shared" si="1"/>
        <v>YDR8Regular</v>
      </c>
      <c r="Q66" t="str">
        <f>+VLOOKUP(D66&amp;E66,Master!D:H,5,0)</f>
        <v>MD</v>
      </c>
      <c r="R66" t="str">
        <f>+VLOOKUP(D66&amp;E66,Master!D:I,6,0)</f>
        <v>Regular</v>
      </c>
      <c r="S66" t="e">
        <f>+VLOOKUP(Q66,Notes!$A$44:$CF$49,MATCH(P66,Notes!$2:$2,0),0)</f>
        <v>#N/A</v>
      </c>
      <c r="T66" s="26" t="e">
        <f t="shared" ref="T66:T86" si="2">+S66-B66</f>
        <v>#N/A</v>
      </c>
      <c r="AD66" s="25" t="s">
        <v>671</v>
      </c>
      <c r="AE66" s="25">
        <v>0.27028100000000005</v>
      </c>
      <c r="AF66" s="25">
        <v>0.27028100000000005</v>
      </c>
      <c r="AG66" s="25" t="s">
        <v>40</v>
      </c>
      <c r="AH66" s="25" t="s">
        <v>222</v>
      </c>
    </row>
    <row r="67" spans="1:34" customFormat="1" x14ac:dyDescent="0.25">
      <c r="A67" s="25" t="s">
        <v>642</v>
      </c>
      <c r="B67" s="25">
        <v>0.48516899999999996</v>
      </c>
      <c r="C67" s="25">
        <v>0.48516899999999996</v>
      </c>
      <c r="D67" s="25" t="s">
        <v>11</v>
      </c>
      <c r="E67" s="25" t="s">
        <v>220</v>
      </c>
      <c r="G67" s="4"/>
      <c r="I67" s="4"/>
      <c r="J67" s="4"/>
      <c r="P67" t="str">
        <f t="shared" ref="P67:P86" si="3">+D67&amp;R67</f>
        <v>YD21Direct</v>
      </c>
      <c r="Q67" t="str">
        <f>+VLOOKUP(D67&amp;E67,Master!D:H,5,0)</f>
        <v>QD</v>
      </c>
      <c r="R67" t="str">
        <f>+VLOOKUP(D67&amp;E67,Master!D:I,6,0)</f>
        <v>Direct</v>
      </c>
      <c r="S67" t="e">
        <f>+VLOOKUP(Q67,Notes!$A$44:$CF$49,MATCH(P67,Notes!$2:$2,0),0)</f>
        <v>#N/A</v>
      </c>
      <c r="T67" s="26" t="e">
        <f t="shared" si="2"/>
        <v>#N/A</v>
      </c>
      <c r="AD67" s="25" t="s">
        <v>675</v>
      </c>
      <c r="AE67" s="25">
        <v>0.26152199999999998</v>
      </c>
      <c r="AF67" s="25">
        <v>0.26152199999999998</v>
      </c>
      <c r="AG67" s="25" t="s">
        <v>40</v>
      </c>
      <c r="AH67" s="25" t="s">
        <v>223</v>
      </c>
    </row>
    <row r="68" spans="1:34" customFormat="1" x14ac:dyDescent="0.25">
      <c r="A68" s="25" t="s">
        <v>660</v>
      </c>
      <c r="B68" s="25">
        <v>15.274000000000001</v>
      </c>
      <c r="C68" s="25">
        <v>15.274000000000001</v>
      </c>
      <c r="D68" s="25" t="s">
        <v>15</v>
      </c>
      <c r="E68" s="25" t="s">
        <v>214</v>
      </c>
      <c r="G68" s="4"/>
      <c r="I68" s="4"/>
      <c r="J68" s="4"/>
      <c r="P68" t="str">
        <f t="shared" si="3"/>
        <v>YD29Regular</v>
      </c>
      <c r="Q68" t="str">
        <f>+VLOOKUP(D68&amp;E68,Master!D:H,5,0)</f>
        <v>D</v>
      </c>
      <c r="R68" t="str">
        <f>+VLOOKUP(D68&amp;E68,Master!D:I,6,0)</f>
        <v>Regular</v>
      </c>
      <c r="S68" t="e">
        <f>+VLOOKUP(Q68,Notes!$A$44:$CF$49,MATCH(P68,Notes!$2:$2,0),0)</f>
        <v>#N/A</v>
      </c>
      <c r="T68" s="26" t="e">
        <f t="shared" si="2"/>
        <v>#N/A</v>
      </c>
      <c r="AD68" s="25" t="s">
        <v>685</v>
      </c>
      <c r="AE68" s="25">
        <v>0.21431500000000001</v>
      </c>
      <c r="AF68" s="25">
        <v>0.21431500000000001</v>
      </c>
      <c r="AG68" s="25" t="s">
        <v>47</v>
      </c>
      <c r="AH68" s="25" t="s">
        <v>222</v>
      </c>
    </row>
    <row r="69" spans="1:34" customFormat="1" x14ac:dyDescent="0.25">
      <c r="A69" s="25" t="s">
        <v>657</v>
      </c>
      <c r="B69" s="25">
        <v>18.9086</v>
      </c>
      <c r="C69" s="25">
        <v>18.9086</v>
      </c>
      <c r="D69" s="25" t="s">
        <v>15</v>
      </c>
      <c r="E69" s="25" t="s">
        <v>210</v>
      </c>
      <c r="G69" s="4"/>
      <c r="I69" s="4"/>
      <c r="J69" s="4"/>
      <c r="P69" t="str">
        <f t="shared" si="3"/>
        <v>YD29Direct</v>
      </c>
      <c r="Q69" t="str">
        <f>+VLOOKUP(D69&amp;E69,Master!D:H,5,0)</f>
        <v>D</v>
      </c>
      <c r="R69" t="str">
        <f>+VLOOKUP(D69&amp;E69,Master!D:I,6,0)</f>
        <v>Direct</v>
      </c>
      <c r="S69" t="e">
        <f>+VLOOKUP(Q69,Notes!$A$44:$CF$49,MATCH(P69,Notes!$2:$2,0),0)</f>
        <v>#N/A</v>
      </c>
      <c r="T69" s="26" t="e">
        <f t="shared" si="2"/>
        <v>#N/A</v>
      </c>
      <c r="AD69" s="25" t="s">
        <v>689</v>
      </c>
      <c r="AE69" s="25">
        <v>0.20093800000000001</v>
      </c>
      <c r="AF69" s="25">
        <v>0.20093800000000001</v>
      </c>
      <c r="AG69" s="25" t="s">
        <v>47</v>
      </c>
      <c r="AH69" s="25" t="s">
        <v>223</v>
      </c>
    </row>
    <row r="70" spans="1:34" customFormat="1" x14ac:dyDescent="0.25">
      <c r="A70" s="25" t="s">
        <v>1002</v>
      </c>
      <c r="B70" s="25">
        <v>0.16569999999999999</v>
      </c>
      <c r="C70" s="25">
        <v>0.16569999999999999</v>
      </c>
      <c r="D70" s="25" t="s">
        <v>16</v>
      </c>
      <c r="E70" s="25" t="s">
        <v>221</v>
      </c>
      <c r="G70" s="4"/>
      <c r="I70" s="4"/>
      <c r="J70" s="4"/>
      <c r="P70" t="str">
        <f t="shared" si="3"/>
        <v>YD31Regular</v>
      </c>
      <c r="Q70" t="str">
        <f>+VLOOKUP(D70&amp;E70,Master!D:H,5,0)</f>
        <v>QD</v>
      </c>
      <c r="R70" t="str">
        <f>+VLOOKUP(D70&amp;E70,Master!D:I,6,0)</f>
        <v>Regular</v>
      </c>
      <c r="S70" t="e">
        <f>+VLOOKUP(Q70,Notes!$A$44:$CF$49,MATCH(P70,Notes!$2:$2,0),0)</f>
        <v>#N/A</v>
      </c>
      <c r="T70" s="26" t="e">
        <f t="shared" si="2"/>
        <v>#N/A</v>
      </c>
      <c r="AD70" s="25" t="s">
        <v>999</v>
      </c>
      <c r="AE70" s="25">
        <v>0.21088700000000002</v>
      </c>
      <c r="AF70" s="25">
        <v>0.21088700000000002</v>
      </c>
      <c r="AG70" s="25" t="s">
        <v>16</v>
      </c>
      <c r="AH70" s="25" t="s">
        <v>223</v>
      </c>
    </row>
    <row r="71" spans="1:34" customFormat="1" x14ac:dyDescent="0.25">
      <c r="A71" s="25" t="s">
        <v>1000</v>
      </c>
      <c r="B71" s="25">
        <v>0.20750000000000002</v>
      </c>
      <c r="C71" s="25">
        <v>0.20750000000000002</v>
      </c>
      <c r="D71" s="25" t="s">
        <v>16</v>
      </c>
      <c r="E71" s="25" t="s">
        <v>220</v>
      </c>
      <c r="G71" s="4"/>
      <c r="I71" s="4"/>
      <c r="J71" s="4"/>
      <c r="P71" t="str">
        <f t="shared" si="3"/>
        <v>YD31Direct</v>
      </c>
      <c r="Q71" t="str">
        <f>+VLOOKUP(D71&amp;E71,Master!D:H,5,0)</f>
        <v>QD</v>
      </c>
      <c r="R71" t="str">
        <f>+VLOOKUP(D71&amp;E71,Master!D:I,6,0)</f>
        <v>Direct</v>
      </c>
      <c r="S71" t="e">
        <f>+VLOOKUP(Q71,Notes!$A$44:$CF$49,MATCH(P71,Notes!$2:$2,0),0)</f>
        <v>#N/A</v>
      </c>
      <c r="T71" s="26" t="e">
        <f t="shared" si="2"/>
        <v>#N/A</v>
      </c>
      <c r="AD71" s="25" t="s">
        <v>997</v>
      </c>
      <c r="AE71" s="25">
        <v>0.25118299999999999</v>
      </c>
      <c r="AF71" s="25">
        <v>0.25118299999999999</v>
      </c>
      <c r="AG71" s="25" t="s">
        <v>16</v>
      </c>
      <c r="AH71" s="25" t="s">
        <v>222</v>
      </c>
    </row>
    <row r="72" spans="1:34" customFormat="1" x14ac:dyDescent="0.25">
      <c r="A72" s="25" t="s">
        <v>674</v>
      </c>
      <c r="B72" s="25">
        <v>0.28249999999999997</v>
      </c>
      <c r="C72" s="25">
        <v>0.28249999999999997</v>
      </c>
      <c r="D72" s="25" t="s">
        <v>40</v>
      </c>
      <c r="E72" s="25" t="s">
        <v>221</v>
      </c>
      <c r="G72" s="4"/>
      <c r="I72" s="4"/>
      <c r="J72" s="4"/>
      <c r="P72" t="str">
        <f t="shared" si="3"/>
        <v>YDL5Regular</v>
      </c>
      <c r="Q72" t="str">
        <f>+VLOOKUP(D72&amp;E72,Master!D:H,5,0)</f>
        <v>QD</v>
      </c>
      <c r="R72" t="str">
        <f>+VLOOKUP(D72&amp;E72,Master!D:I,6,0)</f>
        <v>Regular</v>
      </c>
      <c r="S72" t="e">
        <f>+VLOOKUP(Q72,Notes!$A$44:$CF$49,MATCH(P72,Notes!$2:$2,0),0)</f>
        <v>#N/A</v>
      </c>
      <c r="T72" s="26" t="e">
        <f t="shared" si="2"/>
        <v>#N/A</v>
      </c>
      <c r="AD72" s="25" t="s">
        <v>666</v>
      </c>
      <c r="AE72" s="25">
        <v>15.424535000000001</v>
      </c>
      <c r="AF72" s="25">
        <v>15.424535000000001</v>
      </c>
      <c r="AG72" s="25" t="s">
        <v>17</v>
      </c>
      <c r="AH72" s="25" t="s">
        <v>224</v>
      </c>
    </row>
    <row r="73" spans="1:34" customFormat="1" x14ac:dyDescent="0.25">
      <c r="A73" s="25" t="s">
        <v>670</v>
      </c>
      <c r="B73" s="25">
        <v>0.30259999999999998</v>
      </c>
      <c r="C73" s="25">
        <v>0.30259999999999998</v>
      </c>
      <c r="D73" s="25" t="s">
        <v>40</v>
      </c>
      <c r="E73" s="25" t="s">
        <v>220</v>
      </c>
      <c r="G73" s="4"/>
      <c r="I73" s="4"/>
      <c r="J73" s="4"/>
      <c r="P73" t="str">
        <f t="shared" si="3"/>
        <v>YDL5Direct</v>
      </c>
      <c r="Q73" t="str">
        <f>+VLOOKUP(D73&amp;E73,Master!D:H,5,0)</f>
        <v>QD</v>
      </c>
      <c r="R73" t="str">
        <f>+VLOOKUP(D73&amp;E73,Master!D:I,6,0)</f>
        <v>Direct</v>
      </c>
      <c r="S73" t="e">
        <f>+VLOOKUP(Q73,Notes!$A$44:$CF$49,MATCH(P73,Notes!$2:$2,0),0)</f>
        <v>#N/A</v>
      </c>
      <c r="T73" s="26" t="e">
        <f t="shared" si="2"/>
        <v>#N/A</v>
      </c>
      <c r="AD73" s="25" t="s">
        <v>665</v>
      </c>
      <c r="AE73" s="25">
        <v>15.827437999999999</v>
      </c>
      <c r="AF73" s="25">
        <v>15.827437999999999</v>
      </c>
      <c r="AG73" s="25" t="s">
        <v>17</v>
      </c>
      <c r="AH73" s="25" t="s">
        <v>210</v>
      </c>
    </row>
    <row r="74" spans="1:34" customFormat="1" x14ac:dyDescent="0.25">
      <c r="A74" s="25" t="s">
        <v>681</v>
      </c>
      <c r="B74" s="25">
        <v>0.1865</v>
      </c>
      <c r="C74" s="25">
        <v>0.1865</v>
      </c>
      <c r="D74" s="25" t="s">
        <v>45</v>
      </c>
      <c r="E74" s="25" t="s">
        <v>221</v>
      </c>
      <c r="G74" s="4"/>
      <c r="I74" s="4"/>
      <c r="J74" s="4"/>
      <c r="P74" t="str">
        <f t="shared" si="3"/>
        <v>YDQ4Regular</v>
      </c>
      <c r="Q74" t="str">
        <f>+VLOOKUP(D74&amp;E74,Master!D:H,5,0)</f>
        <v>QD</v>
      </c>
      <c r="R74" t="str">
        <f>+VLOOKUP(D74&amp;E74,Master!D:I,6,0)</f>
        <v>Regular</v>
      </c>
      <c r="S74" t="e">
        <f>+VLOOKUP(Q74,Notes!$A$44:$CF$49,MATCH(P74,Notes!$2:$2,0),0)</f>
        <v>#N/A</v>
      </c>
      <c r="T74" s="26" t="e">
        <f t="shared" si="2"/>
        <v>#N/A</v>
      </c>
      <c r="AD74" s="25" t="s">
        <v>650</v>
      </c>
      <c r="AE74" s="25">
        <v>0.24638599999999999</v>
      </c>
      <c r="AF74" s="25">
        <v>0.24638599999999999</v>
      </c>
      <c r="AG74" s="25" t="s">
        <v>13</v>
      </c>
      <c r="AH74" s="25" t="s">
        <v>223</v>
      </c>
    </row>
    <row r="75" spans="1:34" customFormat="1" x14ac:dyDescent="0.25">
      <c r="A75" s="25" t="s">
        <v>679</v>
      </c>
      <c r="B75" s="25">
        <v>0.20180000000000001</v>
      </c>
      <c r="C75" s="25">
        <v>0.20180000000000001</v>
      </c>
      <c r="D75" s="25" t="s">
        <v>45</v>
      </c>
      <c r="E75" s="25" t="s">
        <v>220</v>
      </c>
      <c r="G75" s="4"/>
      <c r="I75" s="4"/>
      <c r="J75" s="4"/>
      <c r="P75" t="str">
        <f t="shared" si="3"/>
        <v>YDQ4Direct</v>
      </c>
      <c r="Q75" t="str">
        <f>+VLOOKUP(D75&amp;E75,Master!D:H,5,0)</f>
        <v>QD</v>
      </c>
      <c r="R75" t="str">
        <f>+VLOOKUP(D75&amp;E75,Master!D:I,6,0)</f>
        <v>Direct</v>
      </c>
      <c r="S75" t="e">
        <f>+VLOOKUP(Q75,Notes!$A$44:$CF$49,MATCH(P75,Notes!$2:$2,0),0)</f>
        <v>#N/A</v>
      </c>
      <c r="T75" s="26" t="e">
        <f t="shared" si="2"/>
        <v>#N/A</v>
      </c>
      <c r="AD75" s="25" t="s">
        <v>648</v>
      </c>
      <c r="AE75" s="25">
        <v>0.26860300000000004</v>
      </c>
      <c r="AF75" s="25">
        <v>0.26860300000000004</v>
      </c>
      <c r="AG75" s="25" t="s">
        <v>13</v>
      </c>
      <c r="AH75" s="25" t="s">
        <v>222</v>
      </c>
    </row>
    <row r="76" spans="1:34" customFormat="1" x14ac:dyDescent="0.25">
      <c r="A76" s="25" t="s">
        <v>688</v>
      </c>
      <c r="B76" s="25">
        <v>0.2036</v>
      </c>
      <c r="C76" s="25">
        <v>0.2036</v>
      </c>
      <c r="D76" s="25" t="s">
        <v>47</v>
      </c>
      <c r="E76" s="25" t="s">
        <v>221</v>
      </c>
      <c r="G76" s="4"/>
      <c r="I76" s="4"/>
      <c r="J76" s="4"/>
      <c r="P76" t="str">
        <f t="shared" si="3"/>
        <v>YDR2Regular</v>
      </c>
      <c r="Q76" t="str">
        <f>+VLOOKUP(D76&amp;E76,Master!D:H,5,0)</f>
        <v>QD</v>
      </c>
      <c r="R76" t="str">
        <f>+VLOOKUP(D76&amp;E76,Master!D:I,6,0)</f>
        <v>Regular</v>
      </c>
      <c r="S76" t="e">
        <f>+VLOOKUP(Q76,Notes!$A$44:$CF$49,MATCH(P76,Notes!$2:$2,0),0)</f>
        <v>#N/A</v>
      </c>
      <c r="T76" s="26" t="e">
        <f t="shared" si="2"/>
        <v>#N/A</v>
      </c>
      <c r="AD76" s="25" t="s">
        <v>695</v>
      </c>
      <c r="AE76" s="25">
        <v>15.026921000000005</v>
      </c>
      <c r="AF76" s="25">
        <v>15.026921000000005</v>
      </c>
      <c r="AG76" s="25" t="s">
        <v>204</v>
      </c>
      <c r="AH76" s="25" t="s">
        <v>218</v>
      </c>
    </row>
    <row r="77" spans="1:34" customFormat="1" x14ac:dyDescent="0.25">
      <c r="A77" s="25" t="s">
        <v>684</v>
      </c>
      <c r="B77" s="25">
        <v>0.218</v>
      </c>
      <c r="C77" s="25">
        <v>0.218</v>
      </c>
      <c r="D77" s="25" t="s">
        <v>47</v>
      </c>
      <c r="E77" s="25" t="s">
        <v>220</v>
      </c>
      <c r="G77" s="4"/>
      <c r="I77" s="4"/>
      <c r="J77" s="4"/>
      <c r="P77" t="str">
        <f t="shared" si="3"/>
        <v>YDR2Direct</v>
      </c>
      <c r="Q77" t="str">
        <f>+VLOOKUP(D77&amp;E77,Master!D:H,5,0)</f>
        <v>QD</v>
      </c>
      <c r="R77" t="str">
        <f>+VLOOKUP(D77&amp;E77,Master!D:I,6,0)</f>
        <v>Direct</v>
      </c>
      <c r="S77" t="e">
        <f>+VLOOKUP(Q77,Notes!$A$44:$CF$49,MATCH(P77,Notes!$2:$2,0),0)</f>
        <v>#N/A</v>
      </c>
      <c r="T77" s="26" t="e">
        <f t="shared" si="2"/>
        <v>#N/A</v>
      </c>
      <c r="AD77" s="25" t="s">
        <v>696</v>
      </c>
      <c r="AE77" s="25">
        <v>15.063449999999996</v>
      </c>
      <c r="AF77" s="25">
        <v>15.063449999999996</v>
      </c>
      <c r="AG77" s="25" t="s">
        <v>204</v>
      </c>
      <c r="AH77" s="25" t="s">
        <v>222</v>
      </c>
    </row>
    <row r="78" spans="1:34" customFormat="1" x14ac:dyDescent="0.25">
      <c r="A78" s="25" t="s">
        <v>692</v>
      </c>
      <c r="B78" s="25">
        <v>0.2198</v>
      </c>
      <c r="C78" s="25">
        <v>0.2198</v>
      </c>
      <c r="D78" s="25" t="s">
        <v>168</v>
      </c>
      <c r="E78" s="25" t="s">
        <v>220</v>
      </c>
      <c r="G78" s="4"/>
      <c r="I78" s="4"/>
      <c r="J78" s="4"/>
      <c r="P78" t="str">
        <f t="shared" si="3"/>
        <v>YDW6Direct</v>
      </c>
      <c r="Q78" t="str">
        <f>+VLOOKUP(D78&amp;E78,Master!D:H,5,0)</f>
        <v>QD</v>
      </c>
      <c r="R78" t="str">
        <f>+VLOOKUP(D78&amp;E78,Master!D:I,6,0)</f>
        <v>Direct</v>
      </c>
      <c r="S78" t="e">
        <f>+VLOOKUP(Q78,Notes!$A$44:$CF$49,MATCH(P78,Notes!$2:$2,0),0)</f>
        <v>#N/A</v>
      </c>
      <c r="T78" s="26" t="e">
        <f t="shared" si="2"/>
        <v>#N/A</v>
      </c>
      <c r="AD78" s="25" t="s">
        <v>697</v>
      </c>
      <c r="AE78" s="25">
        <v>14.618611999999994</v>
      </c>
      <c r="AF78" s="25">
        <v>14.618611999999994</v>
      </c>
      <c r="AG78" s="25" t="s">
        <v>204</v>
      </c>
      <c r="AH78" s="25" t="s">
        <v>219</v>
      </c>
    </row>
    <row r="79" spans="1:34" customFormat="1" x14ac:dyDescent="0.25">
      <c r="A79" s="25" t="s">
        <v>694</v>
      </c>
      <c r="B79" s="25">
        <v>0.19500000000000001</v>
      </c>
      <c r="C79" s="25">
        <v>0.19500000000000001</v>
      </c>
      <c r="D79" s="25" t="s">
        <v>168</v>
      </c>
      <c r="E79" s="25" t="s">
        <v>221</v>
      </c>
      <c r="G79" s="4"/>
      <c r="I79" s="4"/>
      <c r="J79" s="4"/>
      <c r="P79" t="str">
        <f t="shared" si="3"/>
        <v>YDW6Regular</v>
      </c>
      <c r="Q79" t="str">
        <f>+VLOOKUP(D79&amp;E79,Master!D:H,5,0)</f>
        <v>QD</v>
      </c>
      <c r="R79" t="str">
        <f>+VLOOKUP(D79&amp;E79,Master!D:I,6,0)</f>
        <v>Regular</v>
      </c>
      <c r="S79" t="e">
        <f>+VLOOKUP(Q79,Notes!$A$44:$CF$49,MATCH(P79,Notes!$2:$2,0),0)</f>
        <v>#N/A</v>
      </c>
      <c r="T79" s="26" t="e">
        <f t="shared" si="2"/>
        <v>#N/A</v>
      </c>
      <c r="AD79" s="25" t="s">
        <v>698</v>
      </c>
      <c r="AE79" s="25">
        <v>14.634362000000001</v>
      </c>
      <c r="AF79" s="25">
        <v>14.634362000000001</v>
      </c>
      <c r="AG79" s="25" t="s">
        <v>204</v>
      </c>
      <c r="AH79" s="25" t="s">
        <v>223</v>
      </c>
    </row>
    <row r="80" spans="1:34" customFormat="1" x14ac:dyDescent="0.25">
      <c r="A80" s="25" t="s">
        <v>644</v>
      </c>
      <c r="B80" s="25">
        <v>0.48516899999999996</v>
      </c>
      <c r="C80" s="25">
        <v>0.48516899999999996</v>
      </c>
      <c r="D80" s="25" t="s">
        <v>11</v>
      </c>
      <c r="E80" s="25" t="s">
        <v>221</v>
      </c>
      <c r="G80" s="4"/>
      <c r="I80" s="4"/>
      <c r="J80" s="4"/>
      <c r="P80" t="str">
        <f t="shared" si="3"/>
        <v>YD21Regular</v>
      </c>
      <c r="Q80" t="str">
        <f>+VLOOKUP(D80&amp;E80,Master!D:H,5,0)</f>
        <v>QD</v>
      </c>
      <c r="R80" t="str">
        <f>+VLOOKUP(D80&amp;E80,Master!D:I,6,0)</f>
        <v>Regular</v>
      </c>
      <c r="S80" t="e">
        <f>+VLOOKUP(Q80,Notes!$A$44:$CF$49,MATCH(P80,Notes!$2:$2,0),0)</f>
        <v>#N/A</v>
      </c>
      <c r="T80" s="26" t="e">
        <f t="shared" si="2"/>
        <v>#N/A</v>
      </c>
      <c r="AD80" s="25" t="s">
        <v>690</v>
      </c>
      <c r="AE80" s="25">
        <v>12.854486999999999</v>
      </c>
      <c r="AF80" s="25">
        <v>12.854486999999999</v>
      </c>
      <c r="AG80" s="25" t="s">
        <v>87</v>
      </c>
      <c r="AH80" s="25" t="s">
        <v>210</v>
      </c>
    </row>
    <row r="81" spans="1:34" customFormat="1" x14ac:dyDescent="0.25">
      <c r="A81" s="25" t="s">
        <v>1122</v>
      </c>
      <c r="B81" s="25">
        <v>0.38800000000000001</v>
      </c>
      <c r="C81" s="25">
        <v>0.38800000000000001</v>
      </c>
      <c r="D81" s="25" t="s">
        <v>60</v>
      </c>
      <c r="E81" s="25" t="s">
        <v>221</v>
      </c>
      <c r="G81" s="4"/>
      <c r="I81" s="4"/>
      <c r="J81" s="4"/>
      <c r="P81" t="str">
        <f t="shared" si="3"/>
        <v>YDR8Regular</v>
      </c>
      <c r="Q81" t="str">
        <f>+VLOOKUP(D81&amp;E81,Master!D:H,5,0)</f>
        <v>QD</v>
      </c>
      <c r="R81" t="str">
        <f>+VLOOKUP(D81&amp;E81,Master!D:I,6,0)</f>
        <v>Regular</v>
      </c>
      <c r="S81" t="e">
        <f>+VLOOKUP(Q81,Notes!$A$44:$CF$49,MATCH(P81,Notes!$2:$2,0),0)</f>
        <v>#N/A</v>
      </c>
      <c r="T81" s="26" t="e">
        <f t="shared" si="2"/>
        <v>#N/A</v>
      </c>
      <c r="AD81" s="25" t="s">
        <v>690</v>
      </c>
      <c r="AE81" s="25">
        <v>12.854486999999999</v>
      </c>
      <c r="AF81" s="25">
        <v>12.854486999999999</v>
      </c>
      <c r="AG81" s="25" t="s">
        <v>87</v>
      </c>
      <c r="AH81" s="25" t="s">
        <v>210</v>
      </c>
    </row>
    <row r="82" spans="1:34" customFormat="1" x14ac:dyDescent="0.25">
      <c r="A82" s="25" t="s">
        <v>1118</v>
      </c>
      <c r="B82" s="25">
        <v>0.38800000000000001</v>
      </c>
      <c r="C82" s="25">
        <v>0.38800000000000001</v>
      </c>
      <c r="D82" s="25" t="s">
        <v>60</v>
      </c>
      <c r="E82" s="25" t="s">
        <v>220</v>
      </c>
      <c r="G82" s="4"/>
      <c r="I82" s="4"/>
      <c r="J82" s="4"/>
      <c r="P82" t="str">
        <f t="shared" si="3"/>
        <v>YDR8Direct</v>
      </c>
      <c r="Q82" t="str">
        <f>+VLOOKUP(D82&amp;E82,Master!D:H,5,0)</f>
        <v>QD</v>
      </c>
      <c r="R82" t="str">
        <f>+VLOOKUP(D82&amp;E82,Master!D:I,6,0)</f>
        <v>Direct</v>
      </c>
      <c r="S82" t="e">
        <f>+VLOOKUP(Q82,Notes!$A$44:$CF$49,MATCH(P82,Notes!$2:$2,0),0)</f>
        <v>#N/A</v>
      </c>
      <c r="T82" s="26" t="e">
        <f t="shared" si="2"/>
        <v>#N/A</v>
      </c>
      <c r="AD82" s="25" t="s">
        <v>635</v>
      </c>
      <c r="AE82" s="25">
        <v>0.18816300000000014</v>
      </c>
      <c r="AF82" s="25">
        <v>0.18816300000000014</v>
      </c>
      <c r="AG82" s="25" t="s">
        <v>20</v>
      </c>
      <c r="AH82" s="25" t="s">
        <v>218</v>
      </c>
    </row>
    <row r="83" spans="1:34" customFormat="1" x14ac:dyDescent="0.25">
      <c r="A83" t="s">
        <v>633</v>
      </c>
      <c r="B83">
        <v>0.47389999999999999</v>
      </c>
      <c r="C83">
        <v>0.47389999999999999</v>
      </c>
      <c r="D83" t="s">
        <v>19</v>
      </c>
      <c r="E83" t="s">
        <v>214</v>
      </c>
      <c r="G83" s="4"/>
      <c r="I83" s="4"/>
      <c r="J83" s="4"/>
      <c r="P83" t="str">
        <f t="shared" si="3"/>
        <v>YD15Regular</v>
      </c>
      <c r="Q83" t="str">
        <f>+VLOOKUP(D83&amp;E83,Master!D:H,5,0)</f>
        <v>D</v>
      </c>
      <c r="R83" t="str">
        <f>+VLOOKUP(D83&amp;E83,Master!D:I,6,0)</f>
        <v>Regular</v>
      </c>
      <c r="S83" t="e">
        <f>+VLOOKUP(Q83,Notes!$A$44:$CF$49,MATCH(P83,Notes!$2:$2,0),0)</f>
        <v>#N/A</v>
      </c>
      <c r="T83" s="26" t="e">
        <f t="shared" si="2"/>
        <v>#N/A</v>
      </c>
      <c r="AD83" s="25" t="s">
        <v>639</v>
      </c>
      <c r="AE83" s="25">
        <v>0.17584399999999997</v>
      </c>
      <c r="AF83" s="25">
        <v>0.17584399999999997</v>
      </c>
      <c r="AG83" s="25" t="s">
        <v>20</v>
      </c>
      <c r="AH83" s="25" t="s">
        <v>219</v>
      </c>
    </row>
    <row r="84" spans="1:34" customFormat="1" x14ac:dyDescent="0.25">
      <c r="A84" t="s">
        <v>631</v>
      </c>
      <c r="B84">
        <v>0.50900000000000001</v>
      </c>
      <c r="C84">
        <v>0.50900000000000001</v>
      </c>
      <c r="D84" t="s">
        <v>19</v>
      </c>
      <c r="E84" t="s">
        <v>210</v>
      </c>
      <c r="G84" s="4"/>
      <c r="I84" s="4"/>
      <c r="J84" s="4"/>
      <c r="P84" t="str">
        <f t="shared" si="3"/>
        <v>YD15Direct</v>
      </c>
      <c r="Q84" t="str">
        <f>+VLOOKUP(D84&amp;E84,Master!D:H,5,0)</f>
        <v>D</v>
      </c>
      <c r="R84" t="str">
        <f>+VLOOKUP(D84&amp;E84,Master!D:I,6,0)</f>
        <v>Direct</v>
      </c>
      <c r="S84" t="e">
        <f>+VLOOKUP(Q84,Notes!$A$44:$CF$49,MATCH(P84,Notes!$2:$2,0),0)</f>
        <v>#N/A</v>
      </c>
      <c r="T84" s="26" t="e">
        <f t="shared" si="2"/>
        <v>#N/A</v>
      </c>
      <c r="AD84" s="25" t="s">
        <v>668</v>
      </c>
      <c r="AE84" s="25">
        <v>0.27030399999999993</v>
      </c>
      <c r="AF84" s="25">
        <v>0.27030399999999993</v>
      </c>
      <c r="AG84" s="25" t="s">
        <v>40</v>
      </c>
      <c r="AH84" s="25" t="s">
        <v>218</v>
      </c>
    </row>
    <row r="85" spans="1:34" customFormat="1" x14ac:dyDescent="0.25">
      <c r="A85" t="s">
        <v>638</v>
      </c>
      <c r="B85">
        <v>0.23139999999999999</v>
      </c>
      <c r="C85">
        <v>0.23139999999999999</v>
      </c>
      <c r="D85" t="s">
        <v>20</v>
      </c>
      <c r="E85" t="s">
        <v>214</v>
      </c>
      <c r="G85" s="4"/>
      <c r="I85" s="4"/>
      <c r="J85" s="4"/>
      <c r="P85" t="str">
        <f t="shared" si="3"/>
        <v>YD16Regular</v>
      </c>
      <c r="Q85" t="str">
        <f>+VLOOKUP(D85&amp;E85,Master!D:H,5,0)</f>
        <v>D</v>
      </c>
      <c r="R85" t="str">
        <f>+VLOOKUP(D85&amp;E85,Master!D:I,6,0)</f>
        <v>Regular</v>
      </c>
      <c r="S85" t="e">
        <f>+VLOOKUP(Q85,Notes!$A$44:$CF$49,MATCH(P85,Notes!$2:$2,0),0)</f>
        <v>#N/A</v>
      </c>
      <c r="T85" s="26" t="e">
        <f t="shared" si="2"/>
        <v>#N/A</v>
      </c>
      <c r="AD85" s="25" t="s">
        <v>672</v>
      </c>
      <c r="AE85" s="25">
        <v>0.26180000000000003</v>
      </c>
      <c r="AF85" s="25">
        <v>0.26180000000000003</v>
      </c>
      <c r="AG85" s="25" t="s">
        <v>40</v>
      </c>
      <c r="AH85" s="25" t="s">
        <v>219</v>
      </c>
    </row>
    <row r="86" spans="1:34" customFormat="1" x14ac:dyDescent="0.25">
      <c r="A86" t="s">
        <v>636</v>
      </c>
      <c r="B86">
        <v>0.24479999999999999</v>
      </c>
      <c r="C86">
        <v>0.24479999999999999</v>
      </c>
      <c r="D86" t="s">
        <v>20</v>
      </c>
      <c r="E86" t="s">
        <v>210</v>
      </c>
      <c r="G86" s="4"/>
      <c r="I86" s="4"/>
      <c r="J86" s="4"/>
      <c r="P86" t="str">
        <f t="shared" si="3"/>
        <v>YD16Direct</v>
      </c>
      <c r="Q86" t="str">
        <f>+VLOOKUP(D86&amp;E86,Master!D:H,5,0)</f>
        <v>D</v>
      </c>
      <c r="R86" t="str">
        <f>+VLOOKUP(D86&amp;E86,Master!D:I,6,0)</f>
        <v>Direct</v>
      </c>
      <c r="S86" t="e">
        <f>+VLOOKUP(Q86,Notes!$A$44:$CF$49,MATCH(P86,Notes!$2:$2,0),0)</f>
        <v>#N/A</v>
      </c>
      <c r="T86" s="26" t="e">
        <f t="shared" si="2"/>
        <v>#N/A</v>
      </c>
      <c r="AD86" s="25" t="s">
        <v>682</v>
      </c>
      <c r="AE86" s="25">
        <v>0.21977199999999994</v>
      </c>
      <c r="AF86" s="25">
        <v>0.21977199999999994</v>
      </c>
      <c r="AG86" s="25" t="s">
        <v>47</v>
      </c>
      <c r="AH86" s="25" t="s">
        <v>218</v>
      </c>
    </row>
    <row r="87" spans="1:34" customFormat="1" x14ac:dyDescent="0.25">
      <c r="A87" s="25"/>
      <c r="B87" s="25"/>
      <c r="C87" s="25"/>
      <c r="D87" s="25"/>
      <c r="E87" s="25"/>
      <c r="G87" s="4"/>
      <c r="I87" s="4"/>
      <c r="J87" s="4"/>
      <c r="T87" s="26"/>
      <c r="AD87" s="25" t="s">
        <v>686</v>
      </c>
      <c r="AE87" s="25">
        <v>0.20745500000000008</v>
      </c>
      <c r="AF87" s="25">
        <v>0.20745500000000008</v>
      </c>
      <c r="AG87" s="25" t="s">
        <v>47</v>
      </c>
      <c r="AH87" s="25" t="s">
        <v>219</v>
      </c>
    </row>
    <row r="88" spans="1:34" customFormat="1" x14ac:dyDescent="0.25">
      <c r="A88" s="25"/>
      <c r="B88" s="25"/>
      <c r="C88" s="25"/>
      <c r="D88" s="25"/>
      <c r="E88" s="25"/>
      <c r="G88" s="4"/>
      <c r="I88" s="4"/>
      <c r="J88" s="4"/>
      <c r="T88" s="26"/>
      <c r="AD88" s="25" t="s">
        <v>661</v>
      </c>
      <c r="AE88" s="25">
        <v>15.734137000000006</v>
      </c>
      <c r="AF88" s="25">
        <v>15.734137000000006</v>
      </c>
      <c r="AG88" s="25" t="s">
        <v>15</v>
      </c>
      <c r="AH88" s="25" t="s">
        <v>219</v>
      </c>
    </row>
    <row r="89" spans="1:34" customFormat="1" x14ac:dyDescent="0.25">
      <c r="A89" s="25"/>
      <c r="B89" s="25"/>
      <c r="C89" s="25"/>
      <c r="D89" s="25"/>
      <c r="E89" s="25"/>
      <c r="G89" s="4"/>
      <c r="I89" s="4"/>
      <c r="J89" s="4"/>
      <c r="T89" s="26"/>
      <c r="AD89" s="25" t="s">
        <v>656</v>
      </c>
      <c r="AE89" s="25">
        <v>19.30333700000001</v>
      </c>
      <c r="AF89" s="25">
        <v>19.30333700000001</v>
      </c>
      <c r="AG89" s="25" t="s">
        <v>15</v>
      </c>
      <c r="AH89" s="25" t="s">
        <v>218</v>
      </c>
    </row>
    <row r="90" spans="1:34" customFormat="1" x14ac:dyDescent="0.25">
      <c r="A90" s="25"/>
      <c r="B90" s="25"/>
      <c r="C90" s="25"/>
      <c r="D90" s="25"/>
      <c r="E90" s="25"/>
      <c r="G90" s="4"/>
      <c r="I90" s="4"/>
      <c r="J90" s="4"/>
      <c r="T90" s="26"/>
      <c r="AD90" s="25" t="s">
        <v>667</v>
      </c>
      <c r="AE90" s="25">
        <v>15.359452999999993</v>
      </c>
      <c r="AF90" s="25">
        <v>15.359452999999993</v>
      </c>
      <c r="AG90" s="25" t="s">
        <v>17</v>
      </c>
      <c r="AH90" s="25" t="s">
        <v>225</v>
      </c>
    </row>
    <row r="91" spans="1:34" customFormat="1" x14ac:dyDescent="0.25">
      <c r="A91" s="25"/>
      <c r="B91" s="25"/>
      <c r="C91" s="25"/>
      <c r="D91" s="25"/>
      <c r="E91" s="25"/>
      <c r="G91" s="4"/>
      <c r="I91" s="4"/>
      <c r="J91" s="4"/>
      <c r="T91" s="26"/>
      <c r="AD91" s="25" t="s">
        <v>664</v>
      </c>
      <c r="AE91" s="25">
        <v>15.765048999999996</v>
      </c>
      <c r="AF91" s="25">
        <v>15.765048999999996</v>
      </c>
      <c r="AG91" s="25" t="s">
        <v>17</v>
      </c>
      <c r="AH91" s="25" t="s">
        <v>218</v>
      </c>
    </row>
    <row r="92" spans="1:34" customFormat="1" x14ac:dyDescent="0.25">
      <c r="A92" s="25"/>
      <c r="B92" s="25"/>
      <c r="C92" s="25"/>
      <c r="D92" s="25"/>
      <c r="E92" s="25"/>
      <c r="G92" s="4"/>
      <c r="I92" s="4"/>
      <c r="J92" s="4"/>
      <c r="T92" s="26"/>
      <c r="AD92" s="25" t="s">
        <v>998</v>
      </c>
      <c r="AE92" s="25">
        <v>0.21400499999999986</v>
      </c>
      <c r="AF92" s="25">
        <v>0.21400499999999986</v>
      </c>
      <c r="AG92" s="25" t="s">
        <v>16</v>
      </c>
      <c r="AH92" s="25" t="s">
        <v>219</v>
      </c>
    </row>
    <row r="93" spans="1:34" customFormat="1" x14ac:dyDescent="0.25">
      <c r="A93" s="25"/>
      <c r="B93" s="25"/>
      <c r="C93" s="25"/>
      <c r="D93" s="25"/>
      <c r="E93" s="25"/>
      <c r="G93" s="4"/>
      <c r="I93" s="4"/>
      <c r="J93" s="4"/>
      <c r="T93" s="26"/>
      <c r="AD93" s="25" t="s">
        <v>996</v>
      </c>
      <c r="AE93" s="25">
        <v>0.25396199999999997</v>
      </c>
      <c r="AF93" s="25">
        <v>0.25396199999999997</v>
      </c>
      <c r="AG93" s="25" t="s">
        <v>16</v>
      </c>
      <c r="AH93" s="25" t="s">
        <v>218</v>
      </c>
    </row>
    <row r="94" spans="1:34" customFormat="1" x14ac:dyDescent="0.25">
      <c r="A94" s="25"/>
      <c r="B94" s="25"/>
      <c r="C94" s="25"/>
      <c r="D94" s="25"/>
      <c r="E94" s="25"/>
      <c r="G94" s="4"/>
      <c r="I94" s="4"/>
      <c r="J94" s="4"/>
      <c r="T94" s="26"/>
      <c r="AD94" s="25" t="s">
        <v>654</v>
      </c>
      <c r="AE94" s="25">
        <v>25.088221999999995</v>
      </c>
      <c r="AF94" s="25">
        <v>25.088221999999995</v>
      </c>
      <c r="AG94" s="25" t="s">
        <v>14</v>
      </c>
      <c r="AH94" s="25" t="s">
        <v>225</v>
      </c>
    </row>
    <row r="95" spans="1:34" customFormat="1" x14ac:dyDescent="0.25">
      <c r="A95" s="25"/>
      <c r="B95" s="25"/>
      <c r="C95" s="25"/>
      <c r="D95" s="25"/>
      <c r="E95" s="25"/>
      <c r="G95" s="4"/>
      <c r="I95" s="4"/>
      <c r="J95" s="4"/>
      <c r="T95" s="26"/>
      <c r="AD95" s="25" t="s">
        <v>651</v>
      </c>
      <c r="AE95" s="25">
        <v>28.274752000000007</v>
      </c>
      <c r="AF95" s="25">
        <v>28.274752000000007</v>
      </c>
      <c r="AG95" s="25" t="s">
        <v>14</v>
      </c>
      <c r="AH95" s="25" t="s">
        <v>218</v>
      </c>
    </row>
    <row r="96" spans="1:34" customFormat="1" x14ac:dyDescent="0.25">
      <c r="A96" s="25"/>
      <c r="B96" s="25"/>
      <c r="C96" s="25"/>
      <c r="D96" s="25"/>
      <c r="E96" s="25"/>
      <c r="G96" s="4"/>
      <c r="I96" s="4"/>
      <c r="J96" s="4"/>
      <c r="T96" s="26"/>
      <c r="AD96" s="25" t="s">
        <v>695</v>
      </c>
      <c r="AE96" s="25">
        <v>15.026921000000005</v>
      </c>
      <c r="AF96" s="25">
        <v>15.026921000000005</v>
      </c>
      <c r="AG96" s="25" t="s">
        <v>204</v>
      </c>
      <c r="AH96" s="25" t="s">
        <v>218</v>
      </c>
    </row>
    <row r="97" spans="1:34" customFormat="1" x14ac:dyDescent="0.25">
      <c r="A97" s="25"/>
      <c r="B97" s="25"/>
      <c r="C97" s="25"/>
      <c r="D97" s="25"/>
      <c r="E97" s="25"/>
      <c r="G97" s="4"/>
      <c r="I97" s="4"/>
      <c r="J97" s="4"/>
      <c r="T97" s="26"/>
      <c r="AD97" s="25" t="s">
        <v>697</v>
      </c>
      <c r="AE97" s="25">
        <v>14.618611999999994</v>
      </c>
      <c r="AF97" s="25">
        <v>14.618611999999994</v>
      </c>
      <c r="AG97" s="25" t="s">
        <v>204</v>
      </c>
      <c r="AH97" s="25" t="s">
        <v>219</v>
      </c>
    </row>
    <row r="98" spans="1:34" customFormat="1" x14ac:dyDescent="0.25">
      <c r="A98" s="25"/>
      <c r="B98" s="25"/>
      <c r="C98" s="25"/>
      <c r="D98" s="25"/>
      <c r="E98" s="25"/>
      <c r="G98" s="4"/>
      <c r="I98" s="4"/>
      <c r="J98" s="4"/>
      <c r="T98" s="26"/>
      <c r="AD98" s="25" t="s">
        <v>667</v>
      </c>
      <c r="AE98" s="25">
        <v>15.359452999999993</v>
      </c>
      <c r="AF98" s="25">
        <v>15.359452999999993</v>
      </c>
      <c r="AG98" s="25" t="s">
        <v>17</v>
      </c>
      <c r="AH98" s="25" t="s">
        <v>225</v>
      </c>
    </row>
    <row r="99" spans="1:34" customFormat="1" x14ac:dyDescent="0.25">
      <c r="A99" s="25"/>
      <c r="B99" s="25"/>
      <c r="C99" s="25"/>
      <c r="D99" s="25"/>
      <c r="E99" s="25"/>
      <c r="G99" s="4"/>
      <c r="I99" s="4"/>
      <c r="J99" s="4"/>
      <c r="T99" s="26"/>
      <c r="AD99" s="25" t="s">
        <v>664</v>
      </c>
      <c r="AE99" s="25">
        <v>15.765048999999996</v>
      </c>
      <c r="AF99" s="25">
        <v>15.765048999999996</v>
      </c>
      <c r="AG99" s="25" t="s">
        <v>17</v>
      </c>
      <c r="AH99" s="25" t="s">
        <v>218</v>
      </c>
    </row>
    <row r="100" spans="1:34" customFormat="1" x14ac:dyDescent="0.25">
      <c r="A100" s="25"/>
      <c r="B100" s="25"/>
      <c r="C100" s="25"/>
      <c r="D100" s="25"/>
      <c r="E100" s="25"/>
      <c r="G100" s="4"/>
      <c r="I100" s="4"/>
      <c r="J100" s="4"/>
      <c r="T100" s="26"/>
      <c r="AD100" s="25" t="s">
        <v>695</v>
      </c>
      <c r="AE100" s="25">
        <v>15.026921000000005</v>
      </c>
      <c r="AF100" s="25">
        <v>15.026921000000005</v>
      </c>
      <c r="AG100" s="25" t="s">
        <v>204</v>
      </c>
      <c r="AH100" s="25" t="s">
        <v>218</v>
      </c>
    </row>
    <row r="101" spans="1:34" customFormat="1" x14ac:dyDescent="0.25">
      <c r="A101" s="25"/>
      <c r="B101" s="25"/>
      <c r="C101" s="25"/>
      <c r="D101" s="25"/>
      <c r="E101" s="25"/>
      <c r="G101" s="4"/>
      <c r="I101" s="4"/>
      <c r="J101" s="4"/>
      <c r="T101" s="26"/>
      <c r="AD101" s="25" t="s">
        <v>697</v>
      </c>
      <c r="AE101" s="25">
        <v>14.618611999999994</v>
      </c>
      <c r="AF101" s="25">
        <v>14.618611999999994</v>
      </c>
      <c r="AG101" s="25" t="s">
        <v>204</v>
      </c>
      <c r="AH101" s="25" t="s">
        <v>219</v>
      </c>
    </row>
    <row r="102" spans="1:34" customFormat="1" x14ac:dyDescent="0.25">
      <c r="A102" s="25"/>
      <c r="B102" s="25"/>
      <c r="C102" s="25"/>
      <c r="D102" s="25"/>
      <c r="E102" s="25"/>
      <c r="G102" s="4"/>
      <c r="I102" s="4"/>
      <c r="J102" s="4"/>
      <c r="T102" s="26"/>
      <c r="AD102" s="25" t="s">
        <v>690</v>
      </c>
      <c r="AE102" s="25">
        <v>12.854486999999999</v>
      </c>
      <c r="AF102" s="25">
        <v>12.854486999999999</v>
      </c>
      <c r="AG102" s="25" t="s">
        <v>87</v>
      </c>
      <c r="AH102" s="25" t="s">
        <v>210</v>
      </c>
    </row>
    <row r="103" spans="1:34" customFormat="1" x14ac:dyDescent="0.25">
      <c r="A103" s="25"/>
      <c r="B103" s="25"/>
      <c r="C103" s="25"/>
      <c r="D103" s="25"/>
      <c r="E103" s="25"/>
      <c r="G103" s="4"/>
      <c r="I103" s="4"/>
      <c r="J103" s="4"/>
      <c r="T103" s="26"/>
      <c r="AD103" s="25" t="s">
        <v>667</v>
      </c>
      <c r="AE103" s="25">
        <v>15.359452999999993</v>
      </c>
      <c r="AF103" s="25">
        <v>15.359452999999993</v>
      </c>
      <c r="AG103" s="25" t="s">
        <v>17</v>
      </c>
      <c r="AH103" s="25" t="s">
        <v>225</v>
      </c>
    </row>
    <row r="104" spans="1:34" customFormat="1" x14ac:dyDescent="0.25">
      <c r="A104" s="25"/>
      <c r="B104" s="25"/>
      <c r="C104" s="25"/>
      <c r="D104" s="25"/>
      <c r="E104" s="25"/>
      <c r="G104" s="4"/>
      <c r="I104" s="4"/>
      <c r="J104" s="4"/>
      <c r="T104" s="26"/>
      <c r="AD104" s="25" t="s">
        <v>664</v>
      </c>
      <c r="AE104" s="25">
        <v>15.765048999999996</v>
      </c>
      <c r="AF104" s="25">
        <v>15.765048999999996</v>
      </c>
      <c r="AG104" s="25" t="s">
        <v>17</v>
      </c>
      <c r="AH104" s="25" t="s">
        <v>218</v>
      </c>
    </row>
    <row r="105" spans="1:34" customFormat="1" x14ac:dyDescent="0.25">
      <c r="A105" s="25"/>
      <c r="B105" s="25"/>
      <c r="C105" s="25"/>
      <c r="D105" s="25"/>
      <c r="E105" s="25"/>
      <c r="G105" s="4"/>
      <c r="I105" s="4"/>
      <c r="J105" s="4"/>
      <c r="T105" s="26"/>
      <c r="AD105" s="25" t="s">
        <v>695</v>
      </c>
      <c r="AE105" s="25">
        <v>15.026921000000005</v>
      </c>
      <c r="AF105" s="25">
        <v>15.026921000000005</v>
      </c>
      <c r="AG105" s="25" t="s">
        <v>204</v>
      </c>
      <c r="AH105" s="25" t="s">
        <v>218</v>
      </c>
    </row>
    <row r="106" spans="1:34" customFormat="1" x14ac:dyDescent="0.25">
      <c r="A106" s="25"/>
      <c r="B106" s="25"/>
      <c r="C106" s="25"/>
      <c r="D106" s="25"/>
      <c r="E106" s="25"/>
      <c r="G106" s="4"/>
      <c r="I106" s="4"/>
      <c r="J106" s="4"/>
      <c r="T106" s="26"/>
      <c r="AD106" s="25" t="s">
        <v>697</v>
      </c>
      <c r="AE106" s="25">
        <v>14.618611999999994</v>
      </c>
      <c r="AF106" s="25">
        <v>14.618611999999994</v>
      </c>
      <c r="AG106" s="25" t="s">
        <v>204</v>
      </c>
      <c r="AH106" s="25" t="s">
        <v>219</v>
      </c>
    </row>
    <row r="107" spans="1:34" customFormat="1" x14ac:dyDescent="0.25">
      <c r="A107" s="25"/>
      <c r="B107" s="25"/>
      <c r="C107" s="25"/>
      <c r="D107" s="25"/>
      <c r="E107" s="25"/>
      <c r="G107" s="4"/>
      <c r="I107" s="4"/>
      <c r="J107" s="4"/>
      <c r="T107" s="26"/>
      <c r="AD107" s="25" t="s">
        <v>690</v>
      </c>
      <c r="AE107" s="25">
        <v>12.854486999999999</v>
      </c>
      <c r="AF107" s="25">
        <v>12.854486999999999</v>
      </c>
      <c r="AG107" s="25" t="s">
        <v>87</v>
      </c>
      <c r="AH107" s="25" t="s">
        <v>210</v>
      </c>
    </row>
    <row r="108" spans="1:34" customFormat="1" x14ac:dyDescent="0.25">
      <c r="A108" s="25"/>
      <c r="B108" s="25"/>
      <c r="C108" s="25"/>
      <c r="D108" s="25"/>
      <c r="E108" s="25"/>
      <c r="G108" s="4"/>
      <c r="I108" s="4"/>
      <c r="J108" s="4"/>
      <c r="T108" s="26"/>
      <c r="AD108" s="25" t="s">
        <v>635</v>
      </c>
      <c r="AE108" s="25">
        <v>0.18816300000000014</v>
      </c>
      <c r="AF108" s="25">
        <v>0.18816300000000014</v>
      </c>
      <c r="AG108" s="25" t="s">
        <v>20</v>
      </c>
      <c r="AH108" s="25" t="s">
        <v>218</v>
      </c>
    </row>
    <row r="109" spans="1:34" customFormat="1" x14ac:dyDescent="0.25">
      <c r="A109" s="25"/>
      <c r="B109" s="25"/>
      <c r="C109" s="25"/>
      <c r="D109" s="25"/>
      <c r="E109" s="25"/>
      <c r="G109" s="4"/>
      <c r="I109" s="4"/>
      <c r="J109" s="4"/>
      <c r="T109" s="26"/>
      <c r="AD109" s="25" t="s">
        <v>639</v>
      </c>
      <c r="AE109" s="25">
        <v>0.17584399999999997</v>
      </c>
      <c r="AF109" s="25">
        <v>0.17584399999999997</v>
      </c>
      <c r="AG109" s="25" t="s">
        <v>20</v>
      </c>
      <c r="AH109" s="25" t="s">
        <v>219</v>
      </c>
    </row>
    <row r="110" spans="1:34" customFormat="1" x14ac:dyDescent="0.25">
      <c r="A110" s="25"/>
      <c r="B110" s="25"/>
      <c r="C110" s="25"/>
      <c r="D110" s="25"/>
      <c r="E110" s="25"/>
      <c r="G110" s="4"/>
      <c r="I110" s="4"/>
      <c r="J110" s="4"/>
      <c r="T110" s="26"/>
      <c r="AD110" s="25" t="s">
        <v>668</v>
      </c>
      <c r="AE110" s="25">
        <v>0.27030399999999993</v>
      </c>
      <c r="AF110" s="25">
        <v>0.27030399999999993</v>
      </c>
      <c r="AG110" s="25" t="s">
        <v>40</v>
      </c>
      <c r="AH110" s="25" t="s">
        <v>218</v>
      </c>
    </row>
    <row r="111" spans="1:34" customFormat="1" x14ac:dyDescent="0.25">
      <c r="A111" s="25"/>
      <c r="B111" s="25"/>
      <c r="C111" s="25"/>
      <c r="D111" s="25"/>
      <c r="E111" s="25"/>
      <c r="G111" s="4"/>
      <c r="I111" s="4"/>
      <c r="J111" s="4"/>
      <c r="T111" s="26"/>
      <c r="AD111" s="25" t="s">
        <v>672</v>
      </c>
      <c r="AE111" s="25">
        <v>0.26180000000000003</v>
      </c>
      <c r="AF111" s="25">
        <v>0.26180000000000003</v>
      </c>
      <c r="AG111" s="25" t="s">
        <v>40</v>
      </c>
      <c r="AH111" s="25" t="s">
        <v>219</v>
      </c>
    </row>
    <row r="112" spans="1:34" customFormat="1" x14ac:dyDescent="0.25">
      <c r="A112" s="25"/>
      <c r="B112" s="25"/>
      <c r="C112" s="25"/>
      <c r="D112" s="25"/>
      <c r="E112" s="25"/>
      <c r="G112" s="4"/>
      <c r="I112" s="4"/>
      <c r="J112" s="4"/>
      <c r="T112" s="26"/>
      <c r="AD112" s="25" t="s">
        <v>682</v>
      </c>
      <c r="AE112" s="25">
        <v>0.21977199999999994</v>
      </c>
      <c r="AF112" s="25">
        <v>0.21977199999999994</v>
      </c>
      <c r="AG112" s="25" t="s">
        <v>47</v>
      </c>
      <c r="AH112" s="25" t="s">
        <v>218</v>
      </c>
    </row>
    <row r="113" spans="1:34" customFormat="1" x14ac:dyDescent="0.25">
      <c r="A113" s="25"/>
      <c r="B113" s="25"/>
      <c r="C113" s="25"/>
      <c r="D113" s="25"/>
      <c r="E113" s="25"/>
      <c r="G113" s="4"/>
      <c r="I113" s="4"/>
      <c r="J113" s="4"/>
      <c r="T113" s="26"/>
      <c r="AD113" s="25" t="s">
        <v>686</v>
      </c>
      <c r="AE113" s="25">
        <v>0.20745500000000008</v>
      </c>
      <c r="AF113" s="25">
        <v>0.20745500000000008</v>
      </c>
      <c r="AG113" s="25" t="s">
        <v>47</v>
      </c>
      <c r="AH113" s="25" t="s">
        <v>219</v>
      </c>
    </row>
    <row r="114" spans="1:34" customFormat="1" x14ac:dyDescent="0.25">
      <c r="A114" s="25"/>
      <c r="B114" s="25"/>
      <c r="C114" s="25"/>
      <c r="D114" s="25"/>
      <c r="E114" s="25"/>
      <c r="G114" s="4"/>
      <c r="I114" s="4"/>
      <c r="J114" s="4"/>
      <c r="T114" s="26"/>
      <c r="AD114" s="25" t="s">
        <v>661</v>
      </c>
      <c r="AE114" s="25">
        <v>15.734137000000006</v>
      </c>
      <c r="AF114" s="25">
        <v>15.734137000000006</v>
      </c>
      <c r="AG114" s="25" t="s">
        <v>15</v>
      </c>
      <c r="AH114" s="25" t="s">
        <v>219</v>
      </c>
    </row>
    <row r="115" spans="1:34" customFormat="1" x14ac:dyDescent="0.25">
      <c r="A115" s="25"/>
      <c r="B115" s="25"/>
      <c r="C115" s="25"/>
      <c r="D115" s="25"/>
      <c r="E115" s="25"/>
      <c r="G115" s="4"/>
      <c r="I115" s="4"/>
      <c r="J115" s="4"/>
      <c r="T115" s="26"/>
      <c r="AD115" s="25" t="s">
        <v>656</v>
      </c>
      <c r="AE115" s="25">
        <v>19.30333700000001</v>
      </c>
      <c r="AF115" s="25">
        <v>19.30333700000001</v>
      </c>
      <c r="AG115" s="25" t="s">
        <v>15</v>
      </c>
      <c r="AH115" s="25" t="s">
        <v>218</v>
      </c>
    </row>
    <row r="116" spans="1:34" customFormat="1" x14ac:dyDescent="0.25">
      <c r="A116" s="25"/>
      <c r="B116" s="25"/>
      <c r="C116" s="25"/>
      <c r="D116" s="25"/>
      <c r="E116" s="25"/>
      <c r="G116" s="4"/>
      <c r="I116" s="4"/>
      <c r="J116" s="4"/>
      <c r="T116" s="26"/>
      <c r="AD116" s="25" t="s">
        <v>998</v>
      </c>
      <c r="AE116" s="25">
        <v>0.21400499999999986</v>
      </c>
      <c r="AF116" s="25">
        <v>0.21400499999999986</v>
      </c>
      <c r="AG116" s="25" t="s">
        <v>16</v>
      </c>
      <c r="AH116" s="25" t="s">
        <v>219</v>
      </c>
    </row>
    <row r="117" spans="1:34" customFormat="1" x14ac:dyDescent="0.25">
      <c r="A117" s="25"/>
      <c r="B117" s="25"/>
      <c r="C117" s="25"/>
      <c r="D117" s="25"/>
      <c r="E117" s="25"/>
      <c r="G117" s="4"/>
      <c r="I117" s="4"/>
      <c r="J117" s="4"/>
      <c r="T117" s="26"/>
      <c r="AD117" s="25" t="s">
        <v>996</v>
      </c>
      <c r="AE117" s="25">
        <v>0.25396199999999997</v>
      </c>
      <c r="AF117" s="25">
        <v>0.25396199999999997</v>
      </c>
      <c r="AG117" s="25" t="s">
        <v>16</v>
      </c>
      <c r="AH117" s="25" t="s">
        <v>218</v>
      </c>
    </row>
    <row r="118" spans="1:34" customFormat="1" x14ac:dyDescent="0.25">
      <c r="A118" s="25"/>
      <c r="B118" s="25"/>
      <c r="C118" s="25"/>
      <c r="D118" s="25"/>
      <c r="E118" s="25"/>
      <c r="G118" s="4"/>
      <c r="I118" s="4"/>
      <c r="J118" s="4"/>
      <c r="T118" s="26"/>
      <c r="AD118" s="25" t="s">
        <v>654</v>
      </c>
      <c r="AE118" s="25">
        <v>25.088221999999995</v>
      </c>
      <c r="AF118" s="25">
        <v>25.088221999999995</v>
      </c>
      <c r="AG118" s="25" t="s">
        <v>14</v>
      </c>
      <c r="AH118" s="25" t="s">
        <v>225</v>
      </c>
    </row>
    <row r="119" spans="1:34" customFormat="1" x14ac:dyDescent="0.25">
      <c r="A119" s="25"/>
      <c r="B119" s="25"/>
      <c r="C119" s="25"/>
      <c r="D119" s="25"/>
      <c r="E119" s="25"/>
      <c r="G119" s="4"/>
      <c r="I119" s="4"/>
      <c r="J119" s="4"/>
      <c r="T119" s="26"/>
      <c r="AD119" s="25" t="s">
        <v>651</v>
      </c>
      <c r="AE119" s="25">
        <v>28.274752000000007</v>
      </c>
      <c r="AF119" s="25">
        <v>28.274752000000007</v>
      </c>
      <c r="AG119" s="25" t="s">
        <v>14</v>
      </c>
      <c r="AH119" s="25" t="s">
        <v>218</v>
      </c>
    </row>
    <row r="120" spans="1:34" customFormat="1" x14ac:dyDescent="0.25">
      <c r="A120" s="25"/>
      <c r="B120" s="25"/>
      <c r="C120" s="25"/>
      <c r="D120" s="25"/>
      <c r="E120" s="25"/>
      <c r="G120" s="4"/>
      <c r="I120" s="4"/>
      <c r="J120" s="4"/>
      <c r="T120" s="26"/>
      <c r="AD120" s="25" t="s">
        <v>690</v>
      </c>
      <c r="AE120" s="25">
        <v>12.854486999999999</v>
      </c>
      <c r="AF120" s="25">
        <v>12.854486999999999</v>
      </c>
      <c r="AG120" s="25" t="s">
        <v>87</v>
      </c>
      <c r="AH120" s="25" t="s">
        <v>210</v>
      </c>
    </row>
    <row r="121" spans="1:34" customFormat="1" x14ac:dyDescent="0.25">
      <c r="A121" s="25"/>
      <c r="B121" s="25"/>
      <c r="C121" s="25"/>
      <c r="D121" s="25"/>
      <c r="E121" s="25"/>
      <c r="G121" s="4"/>
      <c r="I121" s="4"/>
      <c r="J121" s="4"/>
      <c r="T121" s="26"/>
      <c r="AD121" s="25" t="s">
        <v>635</v>
      </c>
      <c r="AE121" s="25">
        <v>0.18816300000000014</v>
      </c>
      <c r="AF121" s="25">
        <v>0.18816300000000014</v>
      </c>
      <c r="AG121" s="25" t="s">
        <v>20</v>
      </c>
      <c r="AH121" s="25" t="s">
        <v>218</v>
      </c>
    </row>
    <row r="122" spans="1:34" customFormat="1" x14ac:dyDescent="0.25">
      <c r="A122" s="25"/>
      <c r="B122" s="25"/>
      <c r="C122" s="25"/>
      <c r="D122" s="25"/>
      <c r="E122" s="25"/>
      <c r="G122" s="4"/>
      <c r="I122" s="4"/>
      <c r="J122" s="4"/>
      <c r="T122" s="26"/>
      <c r="AD122" s="25" t="s">
        <v>639</v>
      </c>
      <c r="AE122" s="25">
        <v>0.17584399999999997</v>
      </c>
      <c r="AF122" s="25">
        <v>0.17584399999999997</v>
      </c>
      <c r="AG122" s="25" t="s">
        <v>20</v>
      </c>
      <c r="AH122" s="25" t="s">
        <v>219</v>
      </c>
    </row>
    <row r="123" spans="1:34" customFormat="1" x14ac:dyDescent="0.25">
      <c r="A123" s="25"/>
      <c r="B123" s="25"/>
      <c r="C123" s="25"/>
      <c r="D123" s="25"/>
      <c r="E123" s="25"/>
      <c r="G123" s="4"/>
      <c r="I123" s="4"/>
      <c r="J123" s="4"/>
      <c r="T123" s="26"/>
      <c r="AD123" s="25" t="s">
        <v>668</v>
      </c>
      <c r="AE123" s="25">
        <v>0.27030399999999993</v>
      </c>
      <c r="AF123" s="25">
        <v>0.27030399999999993</v>
      </c>
      <c r="AG123" s="25" t="s">
        <v>40</v>
      </c>
      <c r="AH123" s="25" t="s">
        <v>218</v>
      </c>
    </row>
    <row r="124" spans="1:34" customFormat="1" x14ac:dyDescent="0.25">
      <c r="A124" s="25"/>
      <c r="B124" s="25"/>
      <c r="C124" s="25"/>
      <c r="D124" s="25"/>
      <c r="E124" s="25"/>
      <c r="G124" s="4"/>
      <c r="I124" s="4"/>
      <c r="J124" s="4"/>
      <c r="T124" s="26"/>
      <c r="AD124" s="25" t="s">
        <v>672</v>
      </c>
      <c r="AE124" s="25">
        <v>0.26180000000000003</v>
      </c>
      <c r="AF124" s="25">
        <v>0.26180000000000003</v>
      </c>
      <c r="AG124" s="25" t="s">
        <v>40</v>
      </c>
      <c r="AH124" s="25" t="s">
        <v>219</v>
      </c>
    </row>
    <row r="125" spans="1:34" customFormat="1" x14ac:dyDescent="0.25">
      <c r="A125" s="25"/>
      <c r="B125" s="25"/>
      <c r="C125" s="25"/>
      <c r="D125" s="25"/>
      <c r="E125" s="25"/>
      <c r="G125" s="4"/>
      <c r="I125" s="4"/>
      <c r="J125" s="4"/>
      <c r="T125" s="26"/>
      <c r="AD125" s="25" t="s">
        <v>682</v>
      </c>
      <c r="AE125" s="25">
        <v>0.21977199999999994</v>
      </c>
      <c r="AF125" s="25">
        <v>0.21977199999999994</v>
      </c>
      <c r="AG125" s="25" t="s">
        <v>47</v>
      </c>
      <c r="AH125" s="25" t="s">
        <v>218</v>
      </c>
    </row>
    <row r="126" spans="1:34" customFormat="1" x14ac:dyDescent="0.25">
      <c r="A126" s="25"/>
      <c r="B126" s="25"/>
      <c r="C126" s="25"/>
      <c r="D126" s="25"/>
      <c r="E126" s="25"/>
      <c r="G126" s="4"/>
      <c r="I126" s="4"/>
      <c r="J126" s="4"/>
      <c r="T126" s="26"/>
      <c r="AD126" s="25" t="s">
        <v>686</v>
      </c>
      <c r="AE126" s="25">
        <v>0.20745500000000008</v>
      </c>
      <c r="AF126" s="25">
        <v>0.20745500000000008</v>
      </c>
      <c r="AG126" s="25" t="s">
        <v>47</v>
      </c>
      <c r="AH126" s="25" t="s">
        <v>219</v>
      </c>
    </row>
    <row r="127" spans="1:34" customFormat="1" x14ac:dyDescent="0.25">
      <c r="A127" s="25"/>
      <c r="B127" s="25"/>
      <c r="C127" s="25"/>
      <c r="D127" s="25"/>
      <c r="E127" s="25"/>
      <c r="G127" s="4"/>
      <c r="I127" s="4"/>
      <c r="J127" s="4"/>
      <c r="T127" s="26"/>
      <c r="AD127" s="25" t="s">
        <v>661</v>
      </c>
      <c r="AE127" s="25">
        <v>15.734137000000006</v>
      </c>
      <c r="AF127" s="25">
        <v>15.734137000000006</v>
      </c>
      <c r="AG127" s="25" t="s">
        <v>15</v>
      </c>
      <c r="AH127" s="25" t="s">
        <v>219</v>
      </c>
    </row>
    <row r="128" spans="1:34" customFormat="1" x14ac:dyDescent="0.25">
      <c r="A128" s="25"/>
      <c r="B128" s="25"/>
      <c r="C128" s="25"/>
      <c r="D128" s="25"/>
      <c r="E128" s="25"/>
      <c r="G128" s="4"/>
      <c r="I128" s="4"/>
      <c r="J128" s="4"/>
      <c r="T128" s="26"/>
      <c r="AD128" s="25" t="s">
        <v>656</v>
      </c>
      <c r="AE128" s="25">
        <v>19.30333700000001</v>
      </c>
      <c r="AF128" s="25">
        <v>19.30333700000001</v>
      </c>
      <c r="AG128" s="25" t="s">
        <v>15</v>
      </c>
      <c r="AH128" s="25" t="s">
        <v>218</v>
      </c>
    </row>
    <row r="129" spans="1:34" customFormat="1" x14ac:dyDescent="0.25">
      <c r="A129" s="25"/>
      <c r="B129" s="25"/>
      <c r="C129" s="25"/>
      <c r="D129" s="25"/>
      <c r="E129" s="25"/>
      <c r="G129" s="4"/>
      <c r="I129" s="4"/>
      <c r="J129" s="4"/>
      <c r="T129" s="26"/>
      <c r="AD129" s="25" t="s">
        <v>667</v>
      </c>
      <c r="AE129" s="25">
        <v>15.359452999999993</v>
      </c>
      <c r="AF129" s="25">
        <v>15.359452999999993</v>
      </c>
      <c r="AG129" s="25" t="s">
        <v>17</v>
      </c>
      <c r="AH129" s="25" t="s">
        <v>225</v>
      </c>
    </row>
    <row r="130" spans="1:34" customFormat="1" x14ac:dyDescent="0.25">
      <c r="A130" s="25"/>
      <c r="B130" s="25"/>
      <c r="C130" s="25"/>
      <c r="D130" s="25"/>
      <c r="E130" s="25"/>
      <c r="G130" s="4"/>
      <c r="I130" s="4"/>
      <c r="J130" s="4"/>
      <c r="T130" s="26"/>
      <c r="AD130" s="25" t="s">
        <v>664</v>
      </c>
      <c r="AE130" s="25">
        <v>15.765048999999996</v>
      </c>
      <c r="AF130" s="25">
        <v>15.765048999999996</v>
      </c>
      <c r="AG130" s="25" t="s">
        <v>17</v>
      </c>
      <c r="AH130" s="25" t="s">
        <v>218</v>
      </c>
    </row>
    <row r="131" spans="1:34" customFormat="1" x14ac:dyDescent="0.25">
      <c r="A131" s="25"/>
      <c r="B131" s="25"/>
      <c r="C131" s="25"/>
      <c r="D131" s="25"/>
      <c r="E131" s="25"/>
      <c r="G131" s="4"/>
      <c r="I131" s="4"/>
      <c r="J131" s="4"/>
      <c r="T131" s="26"/>
      <c r="AD131" s="25" t="s">
        <v>998</v>
      </c>
      <c r="AE131" s="25">
        <v>0.21400499999999986</v>
      </c>
      <c r="AF131" s="25">
        <v>0.21400499999999986</v>
      </c>
      <c r="AG131" s="25" t="s">
        <v>16</v>
      </c>
      <c r="AH131" s="25" t="s">
        <v>219</v>
      </c>
    </row>
    <row r="132" spans="1:34" customFormat="1" x14ac:dyDescent="0.25">
      <c r="A132" s="25"/>
      <c r="B132" s="25"/>
      <c r="C132" s="25"/>
      <c r="D132" s="25"/>
      <c r="E132" s="25"/>
      <c r="G132" s="4"/>
      <c r="I132" s="4"/>
      <c r="J132" s="4"/>
      <c r="T132" s="26"/>
      <c r="AD132" s="25" t="s">
        <v>996</v>
      </c>
      <c r="AE132" s="25">
        <v>0.25396199999999997</v>
      </c>
      <c r="AF132" s="25">
        <v>0.25396199999999997</v>
      </c>
      <c r="AG132" s="25" t="s">
        <v>16</v>
      </c>
      <c r="AH132" s="25" t="s">
        <v>218</v>
      </c>
    </row>
    <row r="133" spans="1:34" customFormat="1" x14ac:dyDescent="0.25">
      <c r="A133" s="25"/>
      <c r="B133" s="25"/>
      <c r="C133" s="25"/>
      <c r="D133" s="25"/>
      <c r="E133" s="25"/>
      <c r="G133" s="4"/>
      <c r="I133" s="4"/>
      <c r="J133" s="4"/>
      <c r="T133" s="26"/>
      <c r="AD133" s="25" t="s">
        <v>654</v>
      </c>
      <c r="AE133" s="25">
        <v>25.088221999999995</v>
      </c>
      <c r="AF133" s="25">
        <v>25.088221999999995</v>
      </c>
      <c r="AG133" s="25" t="s">
        <v>14</v>
      </c>
      <c r="AH133" s="25" t="s">
        <v>225</v>
      </c>
    </row>
    <row r="134" spans="1:34" customFormat="1" x14ac:dyDescent="0.25">
      <c r="A134" s="25"/>
      <c r="B134" s="25"/>
      <c r="C134" s="25"/>
      <c r="D134" s="25"/>
      <c r="E134" s="25"/>
      <c r="G134" s="4"/>
      <c r="I134" s="4"/>
      <c r="J134" s="4"/>
      <c r="T134" s="26"/>
      <c r="AD134" s="25" t="s">
        <v>651</v>
      </c>
      <c r="AE134" s="25">
        <v>28.274752000000007</v>
      </c>
      <c r="AF134" s="25">
        <v>28.274752000000007</v>
      </c>
      <c r="AG134" s="25" t="s">
        <v>14</v>
      </c>
      <c r="AH134" s="25" t="s">
        <v>218</v>
      </c>
    </row>
    <row r="135" spans="1:34" customFormat="1" x14ac:dyDescent="0.25">
      <c r="A135" s="25"/>
      <c r="B135" s="25"/>
      <c r="C135" s="25"/>
      <c r="D135" s="25"/>
      <c r="E135" s="25"/>
      <c r="G135" s="4"/>
      <c r="I135" s="4"/>
      <c r="J135" s="4"/>
      <c r="T135" s="26"/>
      <c r="AD135" s="25" t="s">
        <v>695</v>
      </c>
      <c r="AE135" s="25">
        <v>15.026921000000005</v>
      </c>
      <c r="AF135" s="25">
        <v>15.026921000000005</v>
      </c>
      <c r="AG135" s="25" t="s">
        <v>204</v>
      </c>
      <c r="AH135" s="25" t="s">
        <v>218</v>
      </c>
    </row>
    <row r="136" spans="1:34" customFormat="1" x14ac:dyDescent="0.25">
      <c r="A136" s="25"/>
      <c r="B136" s="25"/>
      <c r="C136" s="25"/>
      <c r="D136" s="25"/>
      <c r="E136" s="25"/>
      <c r="G136" s="4"/>
      <c r="I136" s="4"/>
      <c r="J136" s="4"/>
      <c r="T136" s="26"/>
      <c r="AD136" s="25" t="s">
        <v>697</v>
      </c>
      <c r="AE136" s="25">
        <v>14.618611999999994</v>
      </c>
      <c r="AF136" s="25">
        <v>14.618611999999994</v>
      </c>
      <c r="AG136" s="25" t="s">
        <v>204</v>
      </c>
      <c r="AH136" s="25" t="s">
        <v>219</v>
      </c>
    </row>
    <row r="137" spans="1:34" customFormat="1" x14ac:dyDescent="0.25">
      <c r="A137" s="25"/>
      <c r="B137" s="25"/>
      <c r="C137" s="25"/>
      <c r="D137" s="25"/>
      <c r="E137" s="25"/>
      <c r="G137" s="4"/>
      <c r="I137" s="4"/>
      <c r="J137" s="4"/>
      <c r="T137" s="26"/>
      <c r="AD137" s="25" t="s">
        <v>635</v>
      </c>
      <c r="AE137" s="25">
        <v>0.18816300000000014</v>
      </c>
      <c r="AF137" s="25">
        <v>0.18816300000000014</v>
      </c>
      <c r="AG137" s="25" t="s">
        <v>20</v>
      </c>
      <c r="AH137" s="25" t="s">
        <v>218</v>
      </c>
    </row>
    <row r="138" spans="1:34" customFormat="1" x14ac:dyDescent="0.25">
      <c r="A138" s="25"/>
      <c r="B138" s="25"/>
      <c r="C138" s="25"/>
      <c r="D138" s="25"/>
      <c r="E138" s="25"/>
      <c r="G138" s="4"/>
      <c r="I138" s="4"/>
      <c r="J138" s="4"/>
      <c r="T138" s="26"/>
      <c r="AD138" s="25" t="s">
        <v>639</v>
      </c>
      <c r="AE138" s="25">
        <v>0.17584399999999997</v>
      </c>
      <c r="AF138" s="25">
        <v>0.17584399999999997</v>
      </c>
      <c r="AG138" s="25" t="s">
        <v>20</v>
      </c>
      <c r="AH138" s="25" t="s">
        <v>219</v>
      </c>
    </row>
    <row r="139" spans="1:34" customFormat="1" x14ac:dyDescent="0.25">
      <c r="A139" s="25"/>
      <c r="B139" s="25"/>
      <c r="C139" s="25"/>
      <c r="D139" s="25"/>
      <c r="E139" s="25"/>
      <c r="G139" s="4"/>
      <c r="I139" s="4"/>
      <c r="J139" s="4"/>
      <c r="T139" s="26"/>
      <c r="AD139" s="25" t="s">
        <v>668</v>
      </c>
      <c r="AE139" s="25">
        <v>0.27030399999999993</v>
      </c>
      <c r="AF139" s="25">
        <v>0.27030399999999993</v>
      </c>
      <c r="AG139" s="25" t="s">
        <v>40</v>
      </c>
      <c r="AH139" s="25" t="s">
        <v>218</v>
      </c>
    </row>
    <row r="140" spans="1:34" customFormat="1" x14ac:dyDescent="0.25">
      <c r="A140" s="25"/>
      <c r="B140" s="25"/>
      <c r="C140" s="25"/>
      <c r="D140" s="25"/>
      <c r="E140" s="25"/>
      <c r="G140" s="4"/>
      <c r="I140" s="4"/>
      <c r="J140" s="4"/>
      <c r="T140" s="26"/>
      <c r="AD140" s="25" t="s">
        <v>672</v>
      </c>
      <c r="AE140" s="25">
        <v>0.26180000000000003</v>
      </c>
      <c r="AF140" s="25">
        <v>0.26180000000000003</v>
      </c>
      <c r="AG140" s="25" t="s">
        <v>40</v>
      </c>
      <c r="AH140" s="25" t="s">
        <v>219</v>
      </c>
    </row>
    <row r="141" spans="1:34" customFormat="1" x14ac:dyDescent="0.25">
      <c r="A141" s="25"/>
      <c r="B141" s="25"/>
      <c r="C141" s="25"/>
      <c r="D141" s="25"/>
      <c r="E141" s="25"/>
      <c r="G141" s="4"/>
      <c r="I141" s="4"/>
      <c r="J141" s="4"/>
      <c r="T141" s="26"/>
      <c r="AD141" s="25" t="s">
        <v>682</v>
      </c>
      <c r="AE141" s="25">
        <v>0.21977199999999994</v>
      </c>
      <c r="AF141" s="25">
        <v>0.21977199999999994</v>
      </c>
      <c r="AG141" s="25" t="s">
        <v>47</v>
      </c>
      <c r="AH141" s="25" t="s">
        <v>218</v>
      </c>
    </row>
    <row r="142" spans="1:34" customFormat="1" x14ac:dyDescent="0.25">
      <c r="A142" s="25"/>
      <c r="B142" s="25"/>
      <c r="C142" s="25"/>
      <c r="D142" s="25"/>
      <c r="E142" s="25"/>
      <c r="G142" s="4"/>
      <c r="I142" s="4"/>
      <c r="J142" s="4"/>
      <c r="T142" s="26"/>
      <c r="AD142" s="25" t="s">
        <v>686</v>
      </c>
      <c r="AE142" s="25">
        <v>0.20745500000000008</v>
      </c>
      <c r="AF142" s="25">
        <v>0.20745500000000008</v>
      </c>
      <c r="AG142" s="25" t="s">
        <v>47</v>
      </c>
      <c r="AH142" s="25" t="s">
        <v>219</v>
      </c>
    </row>
    <row r="143" spans="1:34" customFormat="1" x14ac:dyDescent="0.25">
      <c r="A143" s="25"/>
      <c r="B143" s="25"/>
      <c r="C143" s="25"/>
      <c r="D143" s="25"/>
      <c r="E143" s="25"/>
      <c r="G143" s="4"/>
      <c r="I143" s="4"/>
      <c r="J143" s="4"/>
      <c r="T143" s="26"/>
      <c r="AD143" s="25" t="s">
        <v>661</v>
      </c>
      <c r="AE143" s="25">
        <v>15.734137000000006</v>
      </c>
      <c r="AF143" s="25">
        <v>15.734137000000006</v>
      </c>
      <c r="AG143" s="25" t="s">
        <v>15</v>
      </c>
      <c r="AH143" s="25" t="s">
        <v>219</v>
      </c>
    </row>
    <row r="144" spans="1:34" customFormat="1" x14ac:dyDescent="0.25">
      <c r="A144" s="25"/>
      <c r="B144" s="25"/>
      <c r="C144" s="25"/>
      <c r="D144" s="25"/>
      <c r="E144" s="25"/>
      <c r="G144" s="4"/>
      <c r="I144" s="4"/>
      <c r="J144" s="4"/>
      <c r="T144" s="26"/>
      <c r="AD144" s="25" t="s">
        <v>656</v>
      </c>
      <c r="AE144" s="25">
        <v>19.30333700000001</v>
      </c>
      <c r="AF144" s="25">
        <v>19.30333700000001</v>
      </c>
      <c r="AG144" s="25" t="s">
        <v>15</v>
      </c>
      <c r="AH144" s="25" t="s">
        <v>218</v>
      </c>
    </row>
    <row r="145" spans="1:34" customFormat="1" x14ac:dyDescent="0.25">
      <c r="A145" s="25"/>
      <c r="B145" s="25"/>
      <c r="C145" s="25"/>
      <c r="D145" s="25"/>
      <c r="E145" s="25"/>
      <c r="G145" s="4"/>
      <c r="I145" s="4"/>
      <c r="J145" s="4"/>
      <c r="T145" s="26"/>
      <c r="AD145" s="25" t="s">
        <v>667</v>
      </c>
      <c r="AE145" s="25">
        <v>15.359452999999993</v>
      </c>
      <c r="AF145" s="25">
        <v>15.359452999999993</v>
      </c>
      <c r="AG145" s="25" t="s">
        <v>17</v>
      </c>
      <c r="AH145" s="25" t="s">
        <v>225</v>
      </c>
    </row>
    <row r="146" spans="1:34" customFormat="1" x14ac:dyDescent="0.25">
      <c r="A146" s="25"/>
      <c r="B146" s="25"/>
      <c r="C146" s="25"/>
      <c r="D146" s="25"/>
      <c r="E146" s="25"/>
      <c r="G146" s="4"/>
      <c r="I146" s="4"/>
      <c r="J146" s="4"/>
      <c r="T146" s="26"/>
      <c r="AD146" s="25" t="s">
        <v>664</v>
      </c>
      <c r="AE146" s="25">
        <v>15.765048999999996</v>
      </c>
      <c r="AF146" s="25">
        <v>15.765048999999996</v>
      </c>
      <c r="AG146" s="25" t="s">
        <v>17</v>
      </c>
      <c r="AH146" s="25" t="s">
        <v>218</v>
      </c>
    </row>
    <row r="147" spans="1:34" customFormat="1" x14ac:dyDescent="0.25">
      <c r="A147" s="25"/>
      <c r="B147" s="25"/>
      <c r="C147" s="25"/>
      <c r="D147" s="25"/>
      <c r="E147" s="25"/>
      <c r="G147" s="4"/>
      <c r="I147" s="4"/>
      <c r="J147" s="4"/>
      <c r="T147" s="26"/>
      <c r="AD147" s="25" t="s">
        <v>998</v>
      </c>
      <c r="AE147" s="25">
        <v>0.21400499999999986</v>
      </c>
      <c r="AF147" s="25">
        <v>0.21400499999999986</v>
      </c>
      <c r="AG147" s="25" t="s">
        <v>16</v>
      </c>
      <c r="AH147" s="25" t="s">
        <v>219</v>
      </c>
    </row>
    <row r="148" spans="1:34" customFormat="1" x14ac:dyDescent="0.25">
      <c r="A148" s="25"/>
      <c r="B148" s="25"/>
      <c r="C148" s="25"/>
      <c r="D148" s="25"/>
      <c r="E148" s="25"/>
      <c r="G148" s="4"/>
      <c r="I148" s="4"/>
      <c r="J148" s="4"/>
      <c r="T148" s="26"/>
      <c r="AD148" s="25" t="s">
        <v>996</v>
      </c>
      <c r="AE148" s="25">
        <v>0.25396199999999997</v>
      </c>
      <c r="AF148" s="25">
        <v>0.25396199999999997</v>
      </c>
      <c r="AG148" s="25" t="s">
        <v>16</v>
      </c>
      <c r="AH148" s="25" t="s">
        <v>218</v>
      </c>
    </row>
    <row r="149" spans="1:34" customFormat="1" x14ac:dyDescent="0.25">
      <c r="A149" s="25"/>
      <c r="B149" s="25"/>
      <c r="C149" s="25"/>
      <c r="D149" s="25"/>
      <c r="E149" s="25"/>
      <c r="G149" s="4"/>
      <c r="I149" s="4"/>
      <c r="J149" s="4"/>
      <c r="T149" s="26"/>
      <c r="AD149" s="25" t="s">
        <v>654</v>
      </c>
      <c r="AE149" s="25">
        <v>25.088221999999995</v>
      </c>
      <c r="AF149" s="25">
        <v>25.088221999999995</v>
      </c>
      <c r="AG149" s="25" t="s">
        <v>14</v>
      </c>
      <c r="AH149" s="25" t="s">
        <v>225</v>
      </c>
    </row>
    <row r="150" spans="1:34" customFormat="1" x14ac:dyDescent="0.25">
      <c r="A150" s="25"/>
      <c r="B150" s="25"/>
      <c r="C150" s="25"/>
      <c r="D150" s="25"/>
      <c r="E150" s="25"/>
      <c r="G150" s="4"/>
      <c r="I150" s="4"/>
      <c r="J150" s="4"/>
      <c r="T150" s="26"/>
      <c r="AD150" s="25" t="s">
        <v>651</v>
      </c>
      <c r="AE150" s="25">
        <v>28.274752000000007</v>
      </c>
      <c r="AF150" s="25">
        <v>28.274752000000007</v>
      </c>
      <c r="AG150" s="25" t="s">
        <v>14</v>
      </c>
      <c r="AH150" s="25" t="s">
        <v>218</v>
      </c>
    </row>
    <row r="151" spans="1:34" customFormat="1" x14ac:dyDescent="0.25">
      <c r="A151" s="25"/>
      <c r="B151" s="25"/>
      <c r="C151" s="25"/>
      <c r="D151" s="25"/>
      <c r="E151" s="25"/>
      <c r="G151" s="4"/>
      <c r="I151" s="4"/>
      <c r="J151" s="4"/>
      <c r="T151" s="26"/>
      <c r="AD151" s="25" t="s">
        <v>695</v>
      </c>
      <c r="AE151" s="25">
        <v>15.026921000000005</v>
      </c>
      <c r="AF151" s="25">
        <v>15.026921000000005</v>
      </c>
      <c r="AG151" s="25" t="s">
        <v>204</v>
      </c>
      <c r="AH151" s="25" t="s">
        <v>218</v>
      </c>
    </row>
    <row r="152" spans="1:34" customFormat="1" x14ac:dyDescent="0.25">
      <c r="A152" s="25"/>
      <c r="B152" s="25"/>
      <c r="C152" s="25"/>
      <c r="D152" s="25"/>
      <c r="E152" s="25"/>
      <c r="G152" s="4"/>
      <c r="I152" s="4"/>
      <c r="J152" s="4"/>
      <c r="T152" s="26"/>
      <c r="AD152" s="25" t="s">
        <v>697</v>
      </c>
      <c r="AE152" s="25">
        <v>14.618611999999994</v>
      </c>
      <c r="AF152" s="25">
        <v>14.618611999999994</v>
      </c>
      <c r="AG152" s="25" t="s">
        <v>204</v>
      </c>
      <c r="AH152" s="25" t="s">
        <v>219</v>
      </c>
    </row>
    <row r="153" spans="1:34" customFormat="1" x14ac:dyDescent="0.25">
      <c r="A153" s="25"/>
      <c r="B153" s="25"/>
      <c r="C153" s="25"/>
      <c r="D153" s="25"/>
      <c r="E153" s="25"/>
      <c r="G153" s="4"/>
      <c r="I153" s="4"/>
      <c r="J153" s="4"/>
      <c r="T153" s="26"/>
      <c r="AD153" s="25" t="s">
        <v>690</v>
      </c>
      <c r="AE153" s="25">
        <v>12.854486999999999</v>
      </c>
      <c r="AF153" s="25">
        <v>12.854486999999999</v>
      </c>
      <c r="AG153" s="25" t="s">
        <v>87</v>
      </c>
      <c r="AH153" s="25" t="s">
        <v>210</v>
      </c>
    </row>
    <row r="154" spans="1:34" customFormat="1" x14ac:dyDescent="0.25">
      <c r="A154" s="25"/>
      <c r="B154" s="25"/>
      <c r="C154" s="25"/>
      <c r="D154" s="25"/>
      <c r="E154" s="25"/>
      <c r="G154" s="4"/>
      <c r="I154" s="4"/>
      <c r="J154" s="4"/>
      <c r="T154" s="26"/>
      <c r="AD154" s="25" t="s">
        <v>635</v>
      </c>
      <c r="AE154" s="25">
        <v>0.18816300000000014</v>
      </c>
      <c r="AF154" s="25">
        <v>0.18816300000000014</v>
      </c>
      <c r="AG154" s="25" t="s">
        <v>20</v>
      </c>
      <c r="AH154" s="25" t="s">
        <v>218</v>
      </c>
    </row>
    <row r="155" spans="1:34" customFormat="1" x14ac:dyDescent="0.25">
      <c r="A155" s="25"/>
      <c r="B155" s="25"/>
      <c r="C155" s="25"/>
      <c r="D155" s="25"/>
      <c r="E155" s="25"/>
      <c r="G155" s="4"/>
      <c r="I155" s="4"/>
      <c r="J155" s="4"/>
      <c r="T155" s="26"/>
      <c r="AD155" s="25" t="s">
        <v>639</v>
      </c>
      <c r="AE155" s="25">
        <v>0.17584399999999997</v>
      </c>
      <c r="AF155" s="25">
        <v>0.17584399999999997</v>
      </c>
      <c r="AG155" s="25" t="s">
        <v>20</v>
      </c>
      <c r="AH155" s="25" t="s">
        <v>219</v>
      </c>
    </row>
    <row r="156" spans="1:34" customFormat="1" x14ac:dyDescent="0.25">
      <c r="A156" s="25"/>
      <c r="B156" s="25"/>
      <c r="C156" s="25"/>
      <c r="D156" s="25"/>
      <c r="E156" s="25"/>
      <c r="G156" s="4"/>
      <c r="I156" s="4"/>
      <c r="J156" s="4"/>
      <c r="T156" s="26"/>
      <c r="AD156" s="25" t="s">
        <v>668</v>
      </c>
      <c r="AE156" s="25">
        <v>0.27030399999999993</v>
      </c>
      <c r="AF156" s="25">
        <v>0.27030399999999993</v>
      </c>
      <c r="AG156" s="25" t="s">
        <v>40</v>
      </c>
      <c r="AH156" s="25" t="s">
        <v>218</v>
      </c>
    </row>
    <row r="157" spans="1:34" customFormat="1" x14ac:dyDescent="0.25">
      <c r="A157" s="25"/>
      <c r="B157" s="25"/>
      <c r="C157" s="25"/>
      <c r="D157" s="25"/>
      <c r="E157" s="25"/>
      <c r="G157" s="4"/>
      <c r="I157" s="4"/>
      <c r="J157" s="4"/>
      <c r="T157" s="26"/>
      <c r="AD157" s="25" t="s">
        <v>672</v>
      </c>
      <c r="AE157" s="25">
        <v>0.26180000000000003</v>
      </c>
      <c r="AF157" s="25">
        <v>0.26180000000000003</v>
      </c>
      <c r="AG157" s="25" t="s">
        <v>40</v>
      </c>
      <c r="AH157" s="25" t="s">
        <v>219</v>
      </c>
    </row>
    <row r="158" spans="1:34" customFormat="1" x14ac:dyDescent="0.25">
      <c r="A158" s="25"/>
      <c r="B158" s="25"/>
      <c r="C158" s="25"/>
      <c r="D158" s="25"/>
      <c r="E158" s="25"/>
      <c r="G158" s="4"/>
      <c r="I158" s="4"/>
      <c r="J158" s="4"/>
      <c r="T158" s="26"/>
      <c r="AD158" s="25" t="s">
        <v>682</v>
      </c>
      <c r="AE158" s="25">
        <v>0.21977199999999994</v>
      </c>
      <c r="AF158" s="25">
        <v>0.21977199999999994</v>
      </c>
      <c r="AG158" s="25" t="s">
        <v>47</v>
      </c>
      <c r="AH158" s="25" t="s">
        <v>218</v>
      </c>
    </row>
    <row r="159" spans="1:34" customFormat="1" x14ac:dyDescent="0.25">
      <c r="A159" s="25"/>
      <c r="B159" s="25"/>
      <c r="C159" s="25"/>
      <c r="D159" s="25"/>
      <c r="E159" s="25"/>
      <c r="G159" s="4"/>
      <c r="I159" s="4"/>
      <c r="J159" s="4"/>
      <c r="T159" s="26"/>
      <c r="AD159" s="25" t="s">
        <v>686</v>
      </c>
      <c r="AE159" s="25">
        <v>0.20745500000000008</v>
      </c>
      <c r="AF159" s="25">
        <v>0.20745500000000008</v>
      </c>
      <c r="AG159" s="25" t="s">
        <v>47</v>
      </c>
      <c r="AH159" s="25" t="s">
        <v>219</v>
      </c>
    </row>
    <row r="160" spans="1:34" customFormat="1" x14ac:dyDescent="0.25">
      <c r="A160" s="25"/>
      <c r="B160" s="25"/>
      <c r="C160" s="25"/>
      <c r="D160" s="25"/>
      <c r="E160" s="25"/>
      <c r="G160" s="4"/>
      <c r="I160" s="4"/>
      <c r="J160" s="4"/>
      <c r="T160" s="26"/>
      <c r="AD160" s="25" t="s">
        <v>661</v>
      </c>
      <c r="AE160" s="25">
        <v>15.734137000000006</v>
      </c>
      <c r="AF160" s="25">
        <v>15.734137000000006</v>
      </c>
      <c r="AG160" s="25" t="s">
        <v>15</v>
      </c>
      <c r="AH160" s="25" t="s">
        <v>219</v>
      </c>
    </row>
    <row r="161" spans="1:34" customFormat="1" x14ac:dyDescent="0.25">
      <c r="A161" s="25"/>
      <c r="B161" s="25"/>
      <c r="C161" s="25"/>
      <c r="D161" s="25"/>
      <c r="E161" s="25"/>
      <c r="G161" s="4"/>
      <c r="I161" s="4"/>
      <c r="J161" s="4"/>
      <c r="T161" s="26"/>
      <c r="AD161" s="25" t="s">
        <v>656</v>
      </c>
      <c r="AE161" s="25">
        <v>19.30333700000001</v>
      </c>
      <c r="AF161" s="25">
        <v>19.30333700000001</v>
      </c>
      <c r="AG161" s="25" t="s">
        <v>15</v>
      </c>
      <c r="AH161" s="25" t="s">
        <v>218</v>
      </c>
    </row>
    <row r="162" spans="1:34" customFormat="1" x14ac:dyDescent="0.25">
      <c r="A162" s="25"/>
      <c r="B162" s="25"/>
      <c r="C162" s="25"/>
      <c r="D162" s="25"/>
      <c r="E162" s="25"/>
      <c r="G162" s="4"/>
      <c r="I162" s="4"/>
      <c r="J162" s="4"/>
      <c r="T162" s="26"/>
      <c r="AD162" s="25" t="s">
        <v>667</v>
      </c>
      <c r="AE162" s="25">
        <v>15.359452999999993</v>
      </c>
      <c r="AF162" s="25">
        <v>15.359452999999993</v>
      </c>
      <c r="AG162" s="25" t="s">
        <v>17</v>
      </c>
      <c r="AH162" s="25" t="s">
        <v>225</v>
      </c>
    </row>
    <row r="163" spans="1:34" customFormat="1" x14ac:dyDescent="0.25">
      <c r="A163" s="25"/>
      <c r="B163" s="25"/>
      <c r="C163" s="25"/>
      <c r="D163" s="25"/>
      <c r="E163" s="25"/>
      <c r="G163" s="4"/>
      <c r="I163" s="4"/>
      <c r="J163" s="4"/>
      <c r="T163" s="26"/>
      <c r="AD163" s="25" t="s">
        <v>664</v>
      </c>
      <c r="AE163" s="25">
        <v>15.765048999999996</v>
      </c>
      <c r="AF163" s="25">
        <v>15.765048999999996</v>
      </c>
      <c r="AG163" s="25" t="s">
        <v>17</v>
      </c>
      <c r="AH163" s="25" t="s">
        <v>218</v>
      </c>
    </row>
    <row r="164" spans="1:34" customFormat="1" x14ac:dyDescent="0.25">
      <c r="A164" s="25"/>
      <c r="B164" s="25"/>
      <c r="C164" s="25"/>
      <c r="D164" s="25"/>
      <c r="E164" s="25"/>
      <c r="G164" s="4"/>
      <c r="I164" s="4"/>
      <c r="J164" s="4"/>
      <c r="T164" s="26"/>
      <c r="AD164" s="25" t="s">
        <v>998</v>
      </c>
      <c r="AE164" s="25">
        <v>0.21400499999999986</v>
      </c>
      <c r="AF164" s="25">
        <v>0.21400499999999986</v>
      </c>
      <c r="AG164" s="25" t="s">
        <v>16</v>
      </c>
      <c r="AH164" s="25" t="s">
        <v>219</v>
      </c>
    </row>
    <row r="165" spans="1:34" customFormat="1" x14ac:dyDescent="0.25">
      <c r="A165" s="25"/>
      <c r="B165" s="25"/>
      <c r="C165" s="25"/>
      <c r="D165" s="25"/>
      <c r="E165" s="25"/>
      <c r="G165" s="4"/>
      <c r="I165" s="4"/>
      <c r="J165" s="4"/>
      <c r="T165" s="26"/>
      <c r="AD165" s="25" t="s">
        <v>996</v>
      </c>
      <c r="AE165" s="25">
        <v>0.25396199999999997</v>
      </c>
      <c r="AF165" s="25">
        <v>0.25396199999999997</v>
      </c>
      <c r="AG165" s="25" t="s">
        <v>16</v>
      </c>
      <c r="AH165" s="25" t="s">
        <v>218</v>
      </c>
    </row>
    <row r="166" spans="1:34" customFormat="1" x14ac:dyDescent="0.25">
      <c r="A166" s="25"/>
      <c r="B166" s="25"/>
      <c r="C166" s="25"/>
      <c r="D166" s="25"/>
      <c r="E166" s="25"/>
      <c r="G166" s="4"/>
      <c r="I166" s="4"/>
      <c r="J166" s="4"/>
      <c r="T166" s="26"/>
      <c r="AD166" s="25" t="s">
        <v>654</v>
      </c>
      <c r="AE166" s="25">
        <v>25.088221999999995</v>
      </c>
      <c r="AF166" s="25">
        <v>25.088221999999995</v>
      </c>
      <c r="AG166" s="25" t="s">
        <v>14</v>
      </c>
      <c r="AH166" s="25" t="s">
        <v>225</v>
      </c>
    </row>
    <row r="167" spans="1:34" customFormat="1" x14ac:dyDescent="0.25">
      <c r="A167" s="25"/>
      <c r="B167" s="25"/>
      <c r="C167" s="25"/>
      <c r="D167" s="25"/>
      <c r="E167" s="25"/>
      <c r="G167" s="4"/>
      <c r="I167" s="4"/>
      <c r="J167" s="4"/>
      <c r="T167" s="26"/>
      <c r="AD167" s="25" t="s">
        <v>651</v>
      </c>
      <c r="AE167" s="25">
        <v>28.274752000000007</v>
      </c>
      <c r="AF167" s="25">
        <v>28.274752000000007</v>
      </c>
      <c r="AG167" s="25" t="s">
        <v>14</v>
      </c>
      <c r="AH167" s="25" t="s">
        <v>218</v>
      </c>
    </row>
    <row r="168" spans="1:34" customFormat="1" x14ac:dyDescent="0.25">
      <c r="A168" s="25"/>
      <c r="B168" s="25"/>
      <c r="C168" s="25"/>
      <c r="D168" s="25"/>
      <c r="E168" s="25"/>
      <c r="G168" s="4"/>
      <c r="I168" s="4"/>
      <c r="J168" s="4"/>
      <c r="T168" s="26"/>
      <c r="AD168" s="25" t="s">
        <v>663</v>
      </c>
      <c r="AE168" s="25">
        <v>15.443956999999999</v>
      </c>
      <c r="AF168" s="25">
        <v>15.443956999999999</v>
      </c>
      <c r="AG168" s="25" t="s">
        <v>15</v>
      </c>
      <c r="AH168" s="25" t="s">
        <v>223</v>
      </c>
    </row>
    <row r="169" spans="1:34" customFormat="1" x14ac:dyDescent="0.25">
      <c r="A169" s="25"/>
      <c r="B169" s="25"/>
      <c r="C169" s="25"/>
      <c r="D169" s="25"/>
      <c r="E169" s="25"/>
      <c r="G169" s="4"/>
      <c r="I169" s="4"/>
      <c r="J169" s="4"/>
      <c r="T169" s="26"/>
      <c r="AD169" s="25" t="s">
        <v>659</v>
      </c>
      <c r="AE169" s="25">
        <v>19.012426999999999</v>
      </c>
      <c r="AF169" s="25">
        <v>19.012426999999999</v>
      </c>
      <c r="AG169" s="25" t="s">
        <v>15</v>
      </c>
      <c r="AH169" s="25" t="s">
        <v>222</v>
      </c>
    </row>
    <row r="170" spans="1:34" customFormat="1" x14ac:dyDescent="0.25">
      <c r="A170" s="25"/>
      <c r="B170" s="25"/>
      <c r="C170" s="25"/>
      <c r="D170" s="25"/>
      <c r="E170" s="25"/>
      <c r="G170" s="4"/>
      <c r="I170" s="4"/>
      <c r="J170" s="4"/>
      <c r="T170" s="26"/>
      <c r="AD170" s="25" t="s">
        <v>671</v>
      </c>
      <c r="AE170" s="25">
        <v>0.27028100000000005</v>
      </c>
      <c r="AF170" s="25">
        <v>0.27028100000000005</v>
      </c>
      <c r="AG170" s="25" t="s">
        <v>40</v>
      </c>
      <c r="AH170" s="25" t="s">
        <v>222</v>
      </c>
    </row>
    <row r="171" spans="1:34" customFormat="1" x14ac:dyDescent="0.25">
      <c r="A171" s="25"/>
      <c r="B171" s="25"/>
      <c r="C171" s="25"/>
      <c r="D171" s="25"/>
      <c r="E171" s="25"/>
      <c r="G171" s="4"/>
      <c r="I171" s="4"/>
      <c r="J171" s="4"/>
      <c r="T171" s="26"/>
      <c r="AD171" s="25" t="s">
        <v>675</v>
      </c>
      <c r="AE171" s="25">
        <v>0.26152199999999998</v>
      </c>
      <c r="AF171" s="25">
        <v>0.26152199999999998</v>
      </c>
      <c r="AG171" s="25" t="s">
        <v>40</v>
      </c>
      <c r="AH171" s="25" t="s">
        <v>223</v>
      </c>
    </row>
    <row r="172" spans="1:34" customFormat="1" x14ac:dyDescent="0.25">
      <c r="A172" s="25"/>
      <c r="B172" s="25"/>
      <c r="C172" s="25"/>
      <c r="D172" s="25"/>
      <c r="E172" s="25"/>
      <c r="G172" s="4"/>
      <c r="I172" s="4"/>
      <c r="J172" s="4"/>
      <c r="T172" s="26"/>
      <c r="AD172" s="25" t="s">
        <v>685</v>
      </c>
      <c r="AE172" s="25">
        <v>0.21431500000000001</v>
      </c>
      <c r="AF172" s="25">
        <v>0.21431500000000001</v>
      </c>
      <c r="AG172" s="25" t="s">
        <v>47</v>
      </c>
      <c r="AH172" s="25" t="s">
        <v>222</v>
      </c>
    </row>
    <row r="173" spans="1:34" customFormat="1" x14ac:dyDescent="0.25">
      <c r="A173" s="25"/>
      <c r="B173" s="25"/>
      <c r="C173" s="25"/>
      <c r="D173" s="25"/>
      <c r="E173" s="25"/>
      <c r="G173" s="4"/>
      <c r="I173" s="4"/>
      <c r="J173" s="4"/>
      <c r="T173" s="26"/>
      <c r="AD173" s="25" t="s">
        <v>689</v>
      </c>
      <c r="AE173" s="25">
        <v>0.20093800000000001</v>
      </c>
      <c r="AF173" s="25">
        <v>0.20093800000000001</v>
      </c>
      <c r="AG173" s="25" t="s">
        <v>47</v>
      </c>
      <c r="AH173" s="25" t="s">
        <v>223</v>
      </c>
    </row>
    <row r="174" spans="1:34" customFormat="1" x14ac:dyDescent="0.25">
      <c r="A174" s="25"/>
      <c r="B174" s="25"/>
      <c r="C174" s="25"/>
      <c r="D174" s="25"/>
      <c r="E174" s="25"/>
      <c r="G174" s="4"/>
      <c r="I174" s="4"/>
      <c r="J174" s="4"/>
      <c r="T174" s="26"/>
      <c r="AD174" s="25" t="s">
        <v>999</v>
      </c>
      <c r="AE174" s="25">
        <v>0.21088700000000002</v>
      </c>
      <c r="AF174" s="25">
        <v>0.21088700000000002</v>
      </c>
      <c r="AG174" s="25" t="s">
        <v>16</v>
      </c>
      <c r="AH174" s="25" t="s">
        <v>223</v>
      </c>
    </row>
    <row r="175" spans="1:34" customFormat="1" x14ac:dyDescent="0.25">
      <c r="A175" s="25"/>
      <c r="B175" s="25"/>
      <c r="C175" s="25"/>
      <c r="D175" s="25"/>
      <c r="E175" s="25"/>
      <c r="G175" s="4"/>
      <c r="I175" s="4"/>
      <c r="J175" s="4"/>
      <c r="T175" s="26"/>
      <c r="AD175" s="25" t="s">
        <v>997</v>
      </c>
      <c r="AE175" s="25">
        <v>0.25118299999999999</v>
      </c>
      <c r="AF175" s="25">
        <v>0.25118299999999999</v>
      </c>
      <c r="AG175" s="25" t="s">
        <v>16</v>
      </c>
      <c r="AH175" s="25" t="s">
        <v>222</v>
      </c>
    </row>
    <row r="176" spans="1:34" customFormat="1" x14ac:dyDescent="0.25">
      <c r="A176" s="25"/>
      <c r="B176" s="25"/>
      <c r="C176" s="25"/>
      <c r="D176" s="25"/>
      <c r="E176" s="25"/>
      <c r="G176" s="4"/>
      <c r="I176" s="4"/>
      <c r="J176" s="4"/>
      <c r="T176" s="26"/>
      <c r="AD176" s="25" t="s">
        <v>666</v>
      </c>
      <c r="AE176" s="25">
        <v>15.424535000000001</v>
      </c>
      <c r="AF176" s="25">
        <v>15.424535000000001</v>
      </c>
      <c r="AG176" s="25" t="s">
        <v>17</v>
      </c>
      <c r="AH176" s="25" t="s">
        <v>224</v>
      </c>
    </row>
    <row r="177" spans="1:34" customFormat="1" x14ac:dyDescent="0.25">
      <c r="A177" s="25"/>
      <c r="B177" s="25"/>
      <c r="C177" s="25"/>
      <c r="D177" s="25"/>
      <c r="E177" s="25"/>
      <c r="G177" s="4"/>
      <c r="I177" s="4"/>
      <c r="J177" s="4"/>
      <c r="T177" s="26"/>
      <c r="AD177" s="25" t="s">
        <v>665</v>
      </c>
      <c r="AE177" s="25">
        <v>15.827437999999999</v>
      </c>
      <c r="AF177" s="25">
        <v>15.827437999999999</v>
      </c>
      <c r="AG177" s="25" t="s">
        <v>17</v>
      </c>
      <c r="AH177" s="25" t="s">
        <v>210</v>
      </c>
    </row>
    <row r="178" spans="1:34" customFormat="1" x14ac:dyDescent="0.25">
      <c r="A178" s="25"/>
      <c r="B178" s="25"/>
      <c r="C178" s="25"/>
      <c r="D178" s="25"/>
      <c r="E178" s="25"/>
      <c r="G178" s="4"/>
      <c r="I178" s="4"/>
      <c r="J178" s="4"/>
      <c r="T178" s="26"/>
      <c r="AD178" s="25" t="s">
        <v>650</v>
      </c>
      <c r="AE178" s="25">
        <v>0.24638599999999999</v>
      </c>
      <c r="AF178" s="25">
        <v>0.24638599999999999</v>
      </c>
      <c r="AG178" s="25" t="s">
        <v>13</v>
      </c>
      <c r="AH178" s="25" t="s">
        <v>223</v>
      </c>
    </row>
    <row r="179" spans="1:34" customFormat="1" x14ac:dyDescent="0.25">
      <c r="A179" s="25"/>
      <c r="B179" s="25"/>
      <c r="C179" s="25"/>
      <c r="D179" s="25"/>
      <c r="E179" s="25"/>
      <c r="G179" s="4"/>
      <c r="I179" s="4"/>
      <c r="J179" s="4"/>
      <c r="T179" s="26"/>
      <c r="AD179" s="25" t="s">
        <v>648</v>
      </c>
      <c r="AE179" s="25">
        <v>0.26860300000000004</v>
      </c>
      <c r="AF179" s="25">
        <v>0.26860300000000004</v>
      </c>
      <c r="AG179" s="25" t="s">
        <v>13</v>
      </c>
      <c r="AH179" s="25" t="s">
        <v>222</v>
      </c>
    </row>
    <row r="180" spans="1:34" customFormat="1" x14ac:dyDescent="0.25">
      <c r="A180" s="25"/>
      <c r="B180" s="25"/>
      <c r="C180" s="25"/>
      <c r="D180" s="25"/>
      <c r="E180" s="25"/>
      <c r="G180" s="4"/>
      <c r="I180" s="4"/>
      <c r="J180" s="4"/>
      <c r="T180" s="26"/>
      <c r="AD180" s="25" t="s">
        <v>655</v>
      </c>
      <c r="AE180" s="25">
        <v>23.365993</v>
      </c>
      <c r="AF180" s="25">
        <v>23.365993</v>
      </c>
      <c r="AG180" s="25" t="s">
        <v>14</v>
      </c>
      <c r="AH180" s="25" t="s">
        <v>228</v>
      </c>
    </row>
    <row r="181" spans="1:34" customFormat="1" x14ac:dyDescent="0.25">
      <c r="A181" s="25"/>
      <c r="B181" s="25"/>
      <c r="C181" s="25"/>
      <c r="D181" s="25"/>
      <c r="E181" s="25"/>
      <c r="G181" s="4"/>
      <c r="I181" s="4"/>
      <c r="J181" s="4"/>
      <c r="T181" s="26"/>
      <c r="AD181" s="25" t="s">
        <v>653</v>
      </c>
      <c r="AE181" s="25">
        <v>26.518725000000003</v>
      </c>
      <c r="AF181" s="25">
        <v>26.518725000000003</v>
      </c>
      <c r="AG181" s="25" t="s">
        <v>14</v>
      </c>
      <c r="AH181" s="25" t="s">
        <v>222</v>
      </c>
    </row>
    <row r="182" spans="1:34" customFormat="1" x14ac:dyDescent="0.25">
      <c r="A182" s="25"/>
      <c r="B182" s="25"/>
      <c r="C182" s="25"/>
      <c r="D182" s="25"/>
      <c r="E182" s="25"/>
      <c r="G182" s="4"/>
      <c r="I182" s="4"/>
      <c r="J182" s="4"/>
      <c r="T182" s="26"/>
      <c r="AD182" s="25" t="s">
        <v>695</v>
      </c>
      <c r="AE182" s="25">
        <v>15.026921000000005</v>
      </c>
      <c r="AF182" s="25">
        <v>15.026921000000005</v>
      </c>
      <c r="AG182" s="25" t="s">
        <v>204</v>
      </c>
      <c r="AH182" s="25" t="s">
        <v>218</v>
      </c>
    </row>
    <row r="183" spans="1:34" customFormat="1" x14ac:dyDescent="0.25">
      <c r="A183" s="25"/>
      <c r="B183" s="25"/>
      <c r="C183" s="25"/>
      <c r="D183" s="25"/>
      <c r="E183" s="25"/>
      <c r="G183" s="4"/>
      <c r="I183" s="4"/>
      <c r="J183" s="4"/>
      <c r="T183" s="26"/>
      <c r="AD183" s="25" t="s">
        <v>696</v>
      </c>
      <c r="AE183" s="25">
        <v>15.063449999999996</v>
      </c>
      <c r="AF183" s="25">
        <v>15.063449999999996</v>
      </c>
      <c r="AG183" s="25" t="s">
        <v>204</v>
      </c>
      <c r="AH183" s="25" t="s">
        <v>222</v>
      </c>
    </row>
    <row r="184" spans="1:34" customFormat="1" x14ac:dyDescent="0.25">
      <c r="A184" s="25"/>
      <c r="B184" s="25"/>
      <c r="C184" s="25"/>
      <c r="D184" s="25"/>
      <c r="E184" s="25"/>
      <c r="G184" s="4"/>
      <c r="I184" s="4"/>
      <c r="J184" s="4"/>
      <c r="T184" s="26"/>
      <c r="AD184" s="25" t="s">
        <v>697</v>
      </c>
      <c r="AE184" s="25">
        <v>14.618611999999994</v>
      </c>
      <c r="AF184" s="25">
        <v>14.618611999999994</v>
      </c>
      <c r="AG184" s="25" t="s">
        <v>204</v>
      </c>
      <c r="AH184" s="25" t="s">
        <v>219</v>
      </c>
    </row>
    <row r="185" spans="1:34" customFormat="1" x14ac:dyDescent="0.25">
      <c r="A185" s="25"/>
      <c r="B185" s="25"/>
      <c r="C185" s="25"/>
      <c r="D185" s="25"/>
      <c r="E185" s="25"/>
      <c r="G185" s="4"/>
      <c r="I185" s="4"/>
      <c r="J185" s="4"/>
      <c r="T185" s="26"/>
      <c r="AD185" s="25" t="s">
        <v>698</v>
      </c>
      <c r="AE185" s="25">
        <v>14.634362000000001</v>
      </c>
      <c r="AF185" s="25">
        <v>14.634362000000001</v>
      </c>
      <c r="AG185" s="25" t="s">
        <v>204</v>
      </c>
      <c r="AH185" s="25" t="s">
        <v>223</v>
      </c>
    </row>
    <row r="186" spans="1:34" customFormat="1" x14ac:dyDescent="0.25">
      <c r="A186" s="25"/>
      <c r="B186" s="25"/>
      <c r="C186" s="25"/>
      <c r="D186" s="25"/>
      <c r="E186" s="25"/>
      <c r="G186" s="4"/>
      <c r="I186" s="4"/>
      <c r="J186" s="4"/>
      <c r="T186" s="26"/>
      <c r="AD186" s="25" t="s">
        <v>690</v>
      </c>
      <c r="AE186" s="25">
        <v>12.854486999999999</v>
      </c>
      <c r="AF186" s="25">
        <v>12.854486999999999</v>
      </c>
      <c r="AG186" s="25" t="s">
        <v>87</v>
      </c>
      <c r="AH186" s="25" t="s">
        <v>210</v>
      </c>
    </row>
    <row r="187" spans="1:34" customFormat="1" x14ac:dyDescent="0.25">
      <c r="A187" s="25"/>
      <c r="B187" s="25"/>
      <c r="C187" s="25"/>
      <c r="D187" s="25"/>
      <c r="E187" s="25"/>
      <c r="G187" s="4"/>
      <c r="I187" s="4"/>
      <c r="J187" s="4"/>
      <c r="T187" s="26"/>
      <c r="AD187" s="25" t="s">
        <v>690</v>
      </c>
      <c r="AE187" s="25">
        <v>12.854486999999999</v>
      </c>
      <c r="AF187" s="25">
        <v>12.854486999999999</v>
      </c>
      <c r="AG187" s="25" t="s">
        <v>87</v>
      </c>
      <c r="AH187" s="25" t="s">
        <v>210</v>
      </c>
    </row>
    <row r="188" spans="1:34" customFormat="1" x14ac:dyDescent="0.25">
      <c r="A188" s="25"/>
      <c r="B188" s="25"/>
      <c r="C188" s="25"/>
      <c r="D188" s="25"/>
      <c r="E188" s="25"/>
      <c r="G188" s="4"/>
      <c r="I188" s="4"/>
      <c r="J188" s="4"/>
      <c r="T188" s="26"/>
      <c r="AD188" s="25" t="s">
        <v>635</v>
      </c>
      <c r="AE188" s="25">
        <v>0.18816300000000014</v>
      </c>
      <c r="AF188" s="25">
        <v>0.18816300000000014</v>
      </c>
      <c r="AG188" s="25" t="s">
        <v>20</v>
      </c>
      <c r="AH188" s="25" t="s">
        <v>218</v>
      </c>
    </row>
    <row r="189" spans="1:34" customFormat="1" x14ac:dyDescent="0.25">
      <c r="A189" s="25"/>
      <c r="B189" s="25"/>
      <c r="C189" s="25"/>
      <c r="D189" s="25"/>
      <c r="E189" s="25"/>
      <c r="G189" s="4"/>
      <c r="I189" s="4"/>
      <c r="J189" s="4"/>
      <c r="T189" s="26"/>
      <c r="AD189" s="25" t="s">
        <v>639</v>
      </c>
      <c r="AE189" s="25">
        <v>0.17584399999999997</v>
      </c>
      <c r="AF189" s="25">
        <v>0.17584399999999997</v>
      </c>
      <c r="AG189" s="25" t="s">
        <v>20</v>
      </c>
      <c r="AH189" s="25" t="s">
        <v>219</v>
      </c>
    </row>
    <row r="190" spans="1:34" customFormat="1" x14ac:dyDescent="0.25">
      <c r="A190" s="25"/>
      <c r="B190" s="25"/>
      <c r="C190" s="25"/>
      <c r="D190" s="25"/>
      <c r="E190" s="25"/>
      <c r="G190" s="4"/>
      <c r="I190" s="4"/>
      <c r="J190" s="4"/>
      <c r="T190" s="26"/>
      <c r="AD190" s="25" t="s">
        <v>682</v>
      </c>
      <c r="AE190" s="25">
        <v>0.21977199999999994</v>
      </c>
      <c r="AF190" s="25">
        <v>0.21977199999999994</v>
      </c>
      <c r="AG190" s="25" t="s">
        <v>47</v>
      </c>
      <c r="AH190" s="25" t="s">
        <v>218</v>
      </c>
    </row>
    <row r="191" spans="1:34" customFormat="1" x14ac:dyDescent="0.25">
      <c r="A191" s="25"/>
      <c r="B191" s="25"/>
      <c r="C191" s="25"/>
      <c r="D191" s="25"/>
      <c r="E191" s="25"/>
      <c r="G191" s="4"/>
      <c r="I191" s="4"/>
      <c r="J191" s="4"/>
      <c r="T191" s="26"/>
      <c r="AD191" s="25" t="s">
        <v>686</v>
      </c>
      <c r="AE191" s="25">
        <v>0.20745500000000008</v>
      </c>
      <c r="AF191" s="25">
        <v>0.20745500000000008</v>
      </c>
      <c r="AG191" s="25" t="s">
        <v>47</v>
      </c>
      <c r="AH191" s="25" t="s">
        <v>219</v>
      </c>
    </row>
    <row r="192" spans="1:34" customFormat="1" x14ac:dyDescent="0.25">
      <c r="A192" s="25"/>
      <c r="B192" s="25"/>
      <c r="C192" s="25"/>
      <c r="D192" s="25"/>
      <c r="E192" s="25"/>
      <c r="G192" s="4"/>
      <c r="I192" s="4"/>
      <c r="J192" s="4"/>
      <c r="T192" s="26"/>
      <c r="AD192" s="25" t="s">
        <v>661</v>
      </c>
      <c r="AE192" s="25">
        <v>15.734137000000006</v>
      </c>
      <c r="AF192" s="25">
        <v>15.734137000000006</v>
      </c>
      <c r="AG192" s="25" t="s">
        <v>15</v>
      </c>
      <c r="AH192" s="25" t="s">
        <v>219</v>
      </c>
    </row>
    <row r="193" spans="1:34" customFormat="1" x14ac:dyDescent="0.25">
      <c r="A193" s="25"/>
      <c r="B193" s="25"/>
      <c r="C193" s="25"/>
      <c r="D193" s="25"/>
      <c r="E193" s="25"/>
      <c r="G193" s="4"/>
      <c r="I193" s="4"/>
      <c r="J193" s="4"/>
      <c r="T193" s="26"/>
      <c r="AD193" s="25" t="s">
        <v>656</v>
      </c>
      <c r="AE193" s="25">
        <v>19.30333700000001</v>
      </c>
      <c r="AF193" s="25">
        <v>19.30333700000001</v>
      </c>
      <c r="AG193" s="25" t="s">
        <v>15</v>
      </c>
      <c r="AH193" s="25" t="s">
        <v>218</v>
      </c>
    </row>
    <row r="194" spans="1:34" customFormat="1" x14ac:dyDescent="0.25">
      <c r="A194" s="25"/>
      <c r="B194" s="25"/>
      <c r="C194" s="25"/>
      <c r="D194" s="25"/>
      <c r="E194" s="25"/>
      <c r="G194" s="4"/>
      <c r="I194" s="4"/>
      <c r="J194" s="4"/>
      <c r="T194" s="26"/>
      <c r="AD194" s="25" t="s">
        <v>667</v>
      </c>
      <c r="AE194" s="25">
        <v>15.359452999999993</v>
      </c>
      <c r="AF194" s="25">
        <v>15.359452999999993</v>
      </c>
      <c r="AG194" s="25" t="s">
        <v>17</v>
      </c>
      <c r="AH194" s="25" t="s">
        <v>225</v>
      </c>
    </row>
    <row r="195" spans="1:34" customFormat="1" x14ac:dyDescent="0.25">
      <c r="A195" s="25"/>
      <c r="B195" s="25"/>
      <c r="C195" s="25"/>
      <c r="D195" s="25"/>
      <c r="E195" s="25"/>
      <c r="G195" s="4"/>
      <c r="I195" s="4"/>
      <c r="J195" s="4"/>
      <c r="T195" s="26"/>
      <c r="AD195" s="25" t="s">
        <v>664</v>
      </c>
      <c r="AE195" s="25">
        <v>15.765048999999996</v>
      </c>
      <c r="AF195" s="25">
        <v>15.765048999999996</v>
      </c>
      <c r="AG195" s="25" t="s">
        <v>17</v>
      </c>
      <c r="AH195" s="25" t="s">
        <v>218</v>
      </c>
    </row>
    <row r="196" spans="1:34" customFormat="1" x14ac:dyDescent="0.25">
      <c r="A196" s="25"/>
      <c r="B196" s="25"/>
      <c r="C196" s="25"/>
      <c r="D196" s="25"/>
      <c r="E196" s="25"/>
      <c r="G196" s="4"/>
      <c r="I196" s="4"/>
      <c r="J196" s="4"/>
      <c r="T196" s="26"/>
      <c r="AD196" s="25" t="s">
        <v>998</v>
      </c>
      <c r="AE196" s="25">
        <v>0.21400499999999986</v>
      </c>
      <c r="AF196" s="25">
        <v>0.21400499999999986</v>
      </c>
      <c r="AG196" s="25" t="s">
        <v>16</v>
      </c>
      <c r="AH196" s="25" t="s">
        <v>219</v>
      </c>
    </row>
    <row r="197" spans="1:34" customFormat="1" x14ac:dyDescent="0.25">
      <c r="A197" s="25"/>
      <c r="B197" s="25"/>
      <c r="C197" s="25"/>
      <c r="D197" s="25"/>
      <c r="E197" s="25"/>
      <c r="G197" s="4"/>
      <c r="I197" s="4"/>
      <c r="J197" s="4"/>
      <c r="T197" s="26"/>
      <c r="AD197" s="25" t="s">
        <v>996</v>
      </c>
      <c r="AE197" s="25">
        <v>0.25396199999999997</v>
      </c>
      <c r="AF197" s="25">
        <v>0.25396199999999997</v>
      </c>
      <c r="AG197" s="25" t="s">
        <v>16</v>
      </c>
      <c r="AH197" s="25" t="s">
        <v>218</v>
      </c>
    </row>
    <row r="198" spans="1:34" customFormat="1" x14ac:dyDescent="0.25">
      <c r="A198" s="25"/>
      <c r="B198" s="25"/>
      <c r="C198" s="25"/>
      <c r="D198" s="25"/>
      <c r="E198" s="25"/>
      <c r="G198" s="4"/>
      <c r="I198" s="4"/>
      <c r="J198" s="4"/>
      <c r="T198" s="26"/>
      <c r="AD198" s="25" t="s">
        <v>695</v>
      </c>
      <c r="AE198" s="25">
        <v>15.026921000000005</v>
      </c>
      <c r="AF198" s="25">
        <v>15.026921000000005</v>
      </c>
      <c r="AG198" s="25" t="s">
        <v>204</v>
      </c>
      <c r="AH198" s="25" t="s">
        <v>218</v>
      </c>
    </row>
    <row r="199" spans="1:34" customFormat="1" x14ac:dyDescent="0.25">
      <c r="A199" s="25"/>
      <c r="B199" s="25"/>
      <c r="C199" s="25"/>
      <c r="D199" s="25"/>
      <c r="E199" s="25"/>
      <c r="G199" s="4"/>
      <c r="I199" s="4"/>
      <c r="J199" s="4"/>
      <c r="T199" s="26"/>
      <c r="AD199" s="25" t="s">
        <v>697</v>
      </c>
      <c r="AE199" s="25">
        <v>14.618611999999994</v>
      </c>
      <c r="AF199" s="25">
        <v>14.618611999999994</v>
      </c>
      <c r="AG199" s="25" t="s">
        <v>204</v>
      </c>
      <c r="AH199" s="25" t="s">
        <v>219</v>
      </c>
    </row>
    <row r="200" spans="1:34" customFormat="1" x14ac:dyDescent="0.25">
      <c r="A200" s="25"/>
      <c r="B200" s="25"/>
      <c r="C200" s="25"/>
      <c r="D200" s="25"/>
      <c r="E200" s="25"/>
      <c r="G200" s="4"/>
      <c r="I200" s="4"/>
      <c r="J200" s="4"/>
      <c r="T200" s="26"/>
      <c r="AD200" s="25" t="s">
        <v>667</v>
      </c>
      <c r="AE200" s="25">
        <v>15.359452999999993</v>
      </c>
      <c r="AF200" s="25">
        <v>15.359452999999993</v>
      </c>
      <c r="AG200" s="25" t="s">
        <v>17</v>
      </c>
      <c r="AH200" s="25" t="s">
        <v>225</v>
      </c>
    </row>
    <row r="201" spans="1:34" customFormat="1" x14ac:dyDescent="0.25">
      <c r="A201" s="25"/>
      <c r="B201" s="25"/>
      <c r="C201" s="25"/>
      <c r="D201" s="25"/>
      <c r="E201" s="25"/>
      <c r="G201" s="4"/>
      <c r="I201" s="4"/>
      <c r="J201" s="4"/>
      <c r="T201" s="26"/>
      <c r="AD201" s="25" t="s">
        <v>664</v>
      </c>
      <c r="AE201" s="25">
        <v>15.765048999999996</v>
      </c>
      <c r="AF201" s="25">
        <v>15.765048999999996</v>
      </c>
      <c r="AG201" s="25" t="s">
        <v>17</v>
      </c>
      <c r="AH201" s="25" t="s">
        <v>218</v>
      </c>
    </row>
    <row r="202" spans="1:34" customFormat="1" x14ac:dyDescent="0.25">
      <c r="A202" s="25"/>
      <c r="B202" s="25"/>
      <c r="C202" s="25"/>
      <c r="D202" s="25"/>
      <c r="E202" s="25"/>
      <c r="G202" s="4"/>
      <c r="I202" s="4"/>
      <c r="J202" s="4"/>
      <c r="T202" s="26"/>
      <c r="AD202" s="25" t="s">
        <v>695</v>
      </c>
      <c r="AE202" s="25">
        <v>15.026921000000005</v>
      </c>
      <c r="AF202" s="25">
        <v>15.026921000000005</v>
      </c>
      <c r="AG202" s="25" t="s">
        <v>204</v>
      </c>
      <c r="AH202" s="25" t="s">
        <v>218</v>
      </c>
    </row>
    <row r="203" spans="1:34" customFormat="1" x14ac:dyDescent="0.25">
      <c r="A203" s="25"/>
      <c r="B203" s="25"/>
      <c r="C203" s="25"/>
      <c r="D203" s="25"/>
      <c r="E203" s="25"/>
      <c r="G203" s="4"/>
      <c r="I203" s="4"/>
      <c r="J203" s="4"/>
      <c r="T203" s="26"/>
      <c r="AD203" s="25" t="s">
        <v>697</v>
      </c>
      <c r="AE203" s="25">
        <v>14.618611999999994</v>
      </c>
      <c r="AF203" s="25">
        <v>14.618611999999994</v>
      </c>
      <c r="AG203" s="25" t="s">
        <v>204</v>
      </c>
      <c r="AH203" s="25" t="s">
        <v>219</v>
      </c>
    </row>
    <row r="204" spans="1:34" customFormat="1" x14ac:dyDescent="0.25">
      <c r="A204" s="25"/>
      <c r="B204" s="25"/>
      <c r="C204" s="25"/>
      <c r="D204" s="25"/>
      <c r="E204" s="25"/>
      <c r="G204" s="4"/>
      <c r="I204" s="4"/>
      <c r="J204" s="4"/>
      <c r="T204" s="26"/>
      <c r="AD204" s="25" t="s">
        <v>690</v>
      </c>
      <c r="AE204" s="25">
        <v>12.854486999999999</v>
      </c>
      <c r="AF204" s="25">
        <v>12.854486999999999</v>
      </c>
      <c r="AG204" s="25" t="s">
        <v>87</v>
      </c>
      <c r="AH204" s="25" t="s">
        <v>210</v>
      </c>
    </row>
    <row r="205" spans="1:34" customFormat="1" x14ac:dyDescent="0.25">
      <c r="A205" s="25"/>
      <c r="B205" s="25"/>
      <c r="C205" s="25"/>
      <c r="D205" s="25"/>
      <c r="E205" s="25"/>
      <c r="G205" s="4"/>
      <c r="I205" s="4"/>
      <c r="J205" s="4"/>
      <c r="T205" s="26"/>
      <c r="AD205" s="25" t="s">
        <v>635</v>
      </c>
      <c r="AE205" s="25">
        <v>0.18816300000000014</v>
      </c>
      <c r="AF205" s="25">
        <v>0.18816300000000014</v>
      </c>
      <c r="AG205" s="25" t="s">
        <v>20</v>
      </c>
      <c r="AH205" s="25" t="s">
        <v>218</v>
      </c>
    </row>
    <row r="206" spans="1:34" customFormat="1" x14ac:dyDescent="0.25">
      <c r="A206" s="25"/>
      <c r="B206" s="25"/>
      <c r="C206" s="25"/>
      <c r="D206" s="25"/>
      <c r="E206" s="25"/>
      <c r="G206" s="4"/>
      <c r="I206" s="4"/>
      <c r="J206" s="4"/>
      <c r="T206" s="26"/>
      <c r="AD206" s="25" t="s">
        <v>639</v>
      </c>
      <c r="AE206" s="25">
        <v>0.17584399999999997</v>
      </c>
      <c r="AF206" s="25">
        <v>0.17584399999999997</v>
      </c>
      <c r="AG206" s="25" t="s">
        <v>20</v>
      </c>
      <c r="AH206" s="25" t="s">
        <v>219</v>
      </c>
    </row>
    <row r="207" spans="1:34" customFormat="1" x14ac:dyDescent="0.25">
      <c r="A207" s="25"/>
      <c r="B207" s="25"/>
      <c r="C207" s="25"/>
      <c r="D207" s="25"/>
      <c r="E207" s="25"/>
      <c r="G207" s="4"/>
      <c r="I207" s="4"/>
      <c r="J207" s="4"/>
      <c r="T207" s="26"/>
      <c r="AD207" s="25" t="s">
        <v>668</v>
      </c>
      <c r="AE207" s="25">
        <v>0.27030399999999993</v>
      </c>
      <c r="AF207" s="25">
        <v>0.27030399999999993</v>
      </c>
      <c r="AG207" s="25" t="s">
        <v>40</v>
      </c>
      <c r="AH207" s="25" t="s">
        <v>218</v>
      </c>
    </row>
    <row r="208" spans="1:34" customFormat="1" x14ac:dyDescent="0.25">
      <c r="A208" s="25"/>
      <c r="B208" s="25"/>
      <c r="C208" s="25"/>
      <c r="D208" s="25"/>
      <c r="E208" s="25"/>
      <c r="G208" s="4"/>
      <c r="I208" s="4"/>
      <c r="J208" s="4"/>
      <c r="T208" s="26"/>
      <c r="AD208" s="25" t="s">
        <v>672</v>
      </c>
      <c r="AE208" s="25">
        <v>0.26180000000000003</v>
      </c>
      <c r="AF208" s="25">
        <v>0.26180000000000003</v>
      </c>
      <c r="AG208" s="25" t="s">
        <v>40</v>
      </c>
      <c r="AH208" s="25" t="s">
        <v>219</v>
      </c>
    </row>
    <row r="209" spans="1:34" customFormat="1" x14ac:dyDescent="0.25">
      <c r="A209" s="25"/>
      <c r="B209" s="25"/>
      <c r="C209" s="25"/>
      <c r="D209" s="25"/>
      <c r="E209" s="25"/>
      <c r="G209" s="4"/>
      <c r="I209" s="4"/>
      <c r="J209" s="4"/>
      <c r="T209" s="26"/>
      <c r="AD209" s="25" t="s">
        <v>682</v>
      </c>
      <c r="AE209" s="25">
        <v>0.21977199999999994</v>
      </c>
      <c r="AF209" s="25">
        <v>0.21977199999999994</v>
      </c>
      <c r="AG209" s="25" t="s">
        <v>47</v>
      </c>
      <c r="AH209" s="25" t="s">
        <v>218</v>
      </c>
    </row>
    <row r="210" spans="1:34" customFormat="1" x14ac:dyDescent="0.25">
      <c r="A210" s="25"/>
      <c r="B210" s="25"/>
      <c r="C210" s="25"/>
      <c r="D210" s="25"/>
      <c r="E210" s="25"/>
      <c r="G210" s="4"/>
      <c r="I210" s="4"/>
      <c r="J210" s="4"/>
      <c r="T210" s="26"/>
      <c r="AD210" s="25" t="s">
        <v>686</v>
      </c>
      <c r="AE210" s="25">
        <v>0.20745500000000008</v>
      </c>
      <c r="AF210" s="25">
        <v>0.20745500000000008</v>
      </c>
      <c r="AG210" s="25" t="s">
        <v>47</v>
      </c>
      <c r="AH210" s="25" t="s">
        <v>219</v>
      </c>
    </row>
    <row r="211" spans="1:34" customFormat="1" x14ac:dyDescent="0.25">
      <c r="A211" s="25"/>
      <c r="B211" s="25"/>
      <c r="C211" s="25"/>
      <c r="D211" s="25"/>
      <c r="E211" s="25"/>
      <c r="G211" s="4"/>
      <c r="I211" s="4"/>
      <c r="J211" s="4"/>
      <c r="T211" s="26"/>
      <c r="AD211" s="25" t="s">
        <v>661</v>
      </c>
      <c r="AE211" s="25">
        <v>15.734137000000006</v>
      </c>
      <c r="AF211" s="25">
        <v>15.734137000000006</v>
      </c>
      <c r="AG211" s="25" t="s">
        <v>15</v>
      </c>
      <c r="AH211" s="25" t="s">
        <v>219</v>
      </c>
    </row>
    <row r="212" spans="1:34" customFormat="1" x14ac:dyDescent="0.25">
      <c r="A212" s="25"/>
      <c r="B212" s="25"/>
      <c r="C212" s="25"/>
      <c r="D212" s="25"/>
      <c r="E212" s="25"/>
      <c r="G212" s="4"/>
      <c r="I212" s="4"/>
      <c r="J212" s="4"/>
      <c r="T212" s="26"/>
      <c r="AD212" s="25" t="s">
        <v>656</v>
      </c>
      <c r="AE212" s="25">
        <v>19.30333700000001</v>
      </c>
      <c r="AF212" s="25">
        <v>19.30333700000001</v>
      </c>
      <c r="AG212" s="25" t="s">
        <v>15</v>
      </c>
      <c r="AH212" s="25" t="s">
        <v>218</v>
      </c>
    </row>
    <row r="213" spans="1:34" customFormat="1" x14ac:dyDescent="0.25">
      <c r="A213" s="25"/>
      <c r="B213" s="25"/>
      <c r="C213" s="25"/>
      <c r="D213" s="25"/>
      <c r="E213" s="25"/>
      <c r="G213" s="4"/>
      <c r="I213" s="4"/>
      <c r="J213" s="4"/>
      <c r="T213" s="26"/>
      <c r="AD213" s="25" t="s">
        <v>998</v>
      </c>
      <c r="AE213" s="25">
        <v>0.21400499999999986</v>
      </c>
      <c r="AF213" s="25">
        <v>0.21400499999999986</v>
      </c>
      <c r="AG213" s="25" t="s">
        <v>16</v>
      </c>
      <c r="AH213" s="25" t="s">
        <v>219</v>
      </c>
    </row>
    <row r="214" spans="1:34" customFormat="1" x14ac:dyDescent="0.25">
      <c r="A214" s="25"/>
      <c r="B214" s="25"/>
      <c r="C214" s="25"/>
      <c r="D214" s="25"/>
      <c r="E214" s="25"/>
      <c r="G214" s="4"/>
      <c r="I214" s="4"/>
      <c r="J214" s="4"/>
      <c r="T214" s="26"/>
      <c r="AD214" s="25" t="s">
        <v>996</v>
      </c>
      <c r="AE214" s="25">
        <v>0.25396199999999997</v>
      </c>
      <c r="AF214" s="25">
        <v>0.25396199999999997</v>
      </c>
      <c r="AG214" s="25" t="s">
        <v>16</v>
      </c>
      <c r="AH214" s="25" t="s">
        <v>218</v>
      </c>
    </row>
    <row r="215" spans="1:34" customFormat="1" x14ac:dyDescent="0.25">
      <c r="A215" s="25"/>
      <c r="B215" s="25"/>
      <c r="C215" s="25"/>
      <c r="D215" s="25"/>
      <c r="E215" s="25"/>
      <c r="G215" s="4"/>
      <c r="I215" s="4"/>
      <c r="J215" s="4"/>
      <c r="T215" s="26"/>
      <c r="AD215" s="25" t="s">
        <v>667</v>
      </c>
      <c r="AE215" s="25">
        <v>15.359452999999993</v>
      </c>
      <c r="AF215" s="25">
        <v>15.359452999999993</v>
      </c>
      <c r="AG215" s="25" t="s">
        <v>17</v>
      </c>
      <c r="AH215" s="25" t="s">
        <v>225</v>
      </c>
    </row>
    <row r="216" spans="1:34" customFormat="1" x14ac:dyDescent="0.25">
      <c r="A216" s="25"/>
      <c r="B216" s="25"/>
      <c r="C216" s="25"/>
      <c r="D216" s="25"/>
      <c r="E216" s="25"/>
      <c r="G216" s="4"/>
      <c r="I216" s="4"/>
      <c r="J216" s="4"/>
      <c r="T216" s="26"/>
      <c r="AD216" s="25" t="s">
        <v>664</v>
      </c>
      <c r="AE216" s="25">
        <v>15.765048999999996</v>
      </c>
      <c r="AF216" s="25">
        <v>15.765048999999996</v>
      </c>
      <c r="AG216" s="25" t="s">
        <v>17</v>
      </c>
      <c r="AH216" s="25" t="s">
        <v>218</v>
      </c>
    </row>
    <row r="217" spans="1:34" customFormat="1" x14ac:dyDescent="0.25">
      <c r="A217" s="25"/>
      <c r="B217" s="25"/>
      <c r="C217" s="25"/>
      <c r="D217" s="25"/>
      <c r="E217" s="25"/>
      <c r="G217" s="4"/>
      <c r="I217" s="4"/>
      <c r="J217" s="4"/>
      <c r="T217" s="26"/>
      <c r="AD217" s="25" t="s">
        <v>695</v>
      </c>
      <c r="AE217" s="25">
        <v>15.026921000000005</v>
      </c>
      <c r="AF217" s="25">
        <v>15.026921000000005</v>
      </c>
      <c r="AG217" s="25" t="s">
        <v>204</v>
      </c>
      <c r="AH217" s="25" t="s">
        <v>218</v>
      </c>
    </row>
    <row r="218" spans="1:34" customFormat="1" x14ac:dyDescent="0.25">
      <c r="A218" s="25"/>
      <c r="B218" s="25"/>
      <c r="C218" s="25"/>
      <c r="D218" s="25"/>
      <c r="E218" s="25"/>
      <c r="G218" s="4"/>
      <c r="I218" s="4"/>
      <c r="J218" s="4"/>
      <c r="T218" s="26"/>
      <c r="AD218" s="25" t="s">
        <v>697</v>
      </c>
      <c r="AE218" s="25">
        <v>14.618611999999994</v>
      </c>
      <c r="AF218" s="25">
        <v>14.618611999999994</v>
      </c>
      <c r="AG218" s="25" t="s">
        <v>204</v>
      </c>
      <c r="AH218" s="25" t="s">
        <v>219</v>
      </c>
    </row>
    <row r="219" spans="1:34" customFormat="1" x14ac:dyDescent="0.25">
      <c r="A219" s="25"/>
      <c r="B219" s="25"/>
      <c r="C219" s="25"/>
      <c r="D219" s="25"/>
      <c r="E219" s="25"/>
      <c r="G219" s="4"/>
      <c r="I219" s="4"/>
      <c r="J219" s="4"/>
      <c r="T219" s="26"/>
      <c r="AD219" s="25" t="s">
        <v>690</v>
      </c>
      <c r="AE219" s="25">
        <v>12.854486999999999</v>
      </c>
      <c r="AF219" s="25">
        <v>12.854486999999999</v>
      </c>
      <c r="AG219" s="25" t="s">
        <v>87</v>
      </c>
      <c r="AH219" s="25" t="s">
        <v>210</v>
      </c>
    </row>
    <row r="220" spans="1:34" customFormat="1" x14ac:dyDescent="0.25">
      <c r="A220" s="25"/>
      <c r="B220" s="25"/>
      <c r="C220" s="25"/>
      <c r="D220" s="25"/>
      <c r="E220" s="25"/>
      <c r="G220" s="4"/>
      <c r="I220" s="4"/>
      <c r="J220" s="4"/>
      <c r="T220" s="26"/>
      <c r="AD220" s="25" t="s">
        <v>635</v>
      </c>
      <c r="AE220" s="25">
        <v>0.18816300000000014</v>
      </c>
      <c r="AF220" s="25">
        <v>0.18816300000000014</v>
      </c>
      <c r="AG220" s="25" t="s">
        <v>20</v>
      </c>
      <c r="AH220" s="25" t="s">
        <v>218</v>
      </c>
    </row>
    <row r="221" spans="1:34" customFormat="1" x14ac:dyDescent="0.25">
      <c r="A221" s="25"/>
      <c r="B221" s="25"/>
      <c r="C221" s="25"/>
      <c r="D221" s="25"/>
      <c r="E221" s="25"/>
      <c r="G221" s="4"/>
      <c r="I221" s="4"/>
      <c r="J221" s="4"/>
      <c r="T221" s="26"/>
      <c r="AD221" s="25" t="s">
        <v>639</v>
      </c>
      <c r="AE221" s="25">
        <v>0.17584399999999997</v>
      </c>
      <c r="AF221" s="25">
        <v>0.17584399999999997</v>
      </c>
      <c r="AG221" s="25" t="s">
        <v>20</v>
      </c>
      <c r="AH221" s="25" t="s">
        <v>219</v>
      </c>
    </row>
    <row r="222" spans="1:34" customFormat="1" x14ac:dyDescent="0.25">
      <c r="A222" s="25"/>
      <c r="B222" s="25"/>
      <c r="C222" s="25"/>
      <c r="D222" s="25"/>
      <c r="E222" s="25"/>
      <c r="G222" s="4"/>
      <c r="I222" s="4"/>
      <c r="J222" s="4"/>
      <c r="T222" s="26"/>
      <c r="AD222" s="25" t="s">
        <v>668</v>
      </c>
      <c r="AE222" s="25">
        <v>0.27030399999999993</v>
      </c>
      <c r="AF222" s="25">
        <v>0.27030399999999993</v>
      </c>
      <c r="AG222" s="25" t="s">
        <v>40</v>
      </c>
      <c r="AH222" s="25" t="s">
        <v>218</v>
      </c>
    </row>
    <row r="223" spans="1:34" customFormat="1" x14ac:dyDescent="0.25">
      <c r="A223" s="25"/>
      <c r="B223" s="25"/>
      <c r="C223" s="25"/>
      <c r="D223" s="25"/>
      <c r="E223" s="25"/>
      <c r="G223" s="4"/>
      <c r="I223" s="4"/>
      <c r="J223" s="4"/>
      <c r="T223" s="26"/>
      <c r="AD223" s="25" t="s">
        <v>672</v>
      </c>
      <c r="AE223" s="25">
        <v>0.26180000000000003</v>
      </c>
      <c r="AF223" s="25">
        <v>0.26180000000000003</v>
      </c>
      <c r="AG223" s="25" t="s">
        <v>40</v>
      </c>
      <c r="AH223" s="25" t="s">
        <v>219</v>
      </c>
    </row>
    <row r="224" spans="1:34" customFormat="1" x14ac:dyDescent="0.25">
      <c r="A224" s="25"/>
      <c r="B224" s="25"/>
      <c r="C224" s="25"/>
      <c r="D224" s="25"/>
      <c r="E224" s="25"/>
      <c r="G224" s="4"/>
      <c r="I224" s="4"/>
      <c r="J224" s="4"/>
      <c r="T224" s="26"/>
      <c r="AD224" s="25" t="s">
        <v>682</v>
      </c>
      <c r="AE224" s="25">
        <v>0.21977199999999994</v>
      </c>
      <c r="AF224" s="25">
        <v>0.21977199999999994</v>
      </c>
      <c r="AG224" s="25" t="s">
        <v>47</v>
      </c>
      <c r="AH224" s="25" t="s">
        <v>218</v>
      </c>
    </row>
    <row r="225" spans="1:34" customFormat="1" x14ac:dyDescent="0.25">
      <c r="A225" s="25"/>
      <c r="B225" s="25"/>
      <c r="C225" s="25"/>
      <c r="D225" s="25"/>
      <c r="E225" s="25"/>
      <c r="G225" s="4"/>
      <c r="I225" s="4"/>
      <c r="J225" s="4"/>
      <c r="T225" s="26"/>
      <c r="AD225" s="25" t="s">
        <v>686</v>
      </c>
      <c r="AE225" s="25">
        <v>0.20745500000000008</v>
      </c>
      <c r="AF225" s="25">
        <v>0.20745500000000008</v>
      </c>
      <c r="AG225" s="25" t="s">
        <v>47</v>
      </c>
      <c r="AH225" s="25" t="s">
        <v>219</v>
      </c>
    </row>
    <row r="226" spans="1:34" customFormat="1" x14ac:dyDescent="0.25">
      <c r="A226" s="25"/>
      <c r="B226" s="25"/>
      <c r="C226" s="25"/>
      <c r="D226" s="25"/>
      <c r="E226" s="25"/>
      <c r="G226" s="4"/>
      <c r="I226" s="4"/>
      <c r="J226" s="4"/>
      <c r="T226" s="26"/>
      <c r="AD226" s="25" t="s">
        <v>661</v>
      </c>
      <c r="AE226" s="25">
        <v>15.734137000000006</v>
      </c>
      <c r="AF226" s="25">
        <v>15.734137000000006</v>
      </c>
      <c r="AG226" s="25" t="s">
        <v>15</v>
      </c>
      <c r="AH226" s="25" t="s">
        <v>219</v>
      </c>
    </row>
    <row r="227" spans="1:34" customFormat="1" x14ac:dyDescent="0.25">
      <c r="A227" s="25"/>
      <c r="B227" s="25"/>
      <c r="C227" s="25"/>
      <c r="D227" s="25"/>
      <c r="E227" s="25"/>
      <c r="G227" s="4"/>
      <c r="I227" s="4"/>
      <c r="J227" s="4"/>
      <c r="T227" s="26"/>
      <c r="AD227" s="25" t="s">
        <v>656</v>
      </c>
      <c r="AE227" s="25">
        <v>19.30333700000001</v>
      </c>
      <c r="AF227" s="25">
        <v>19.30333700000001</v>
      </c>
      <c r="AG227" s="25" t="s">
        <v>15</v>
      </c>
      <c r="AH227" s="25" t="s">
        <v>218</v>
      </c>
    </row>
    <row r="228" spans="1:34" customFormat="1" x14ac:dyDescent="0.25">
      <c r="A228" s="25"/>
      <c r="B228" s="25"/>
      <c r="C228" s="25"/>
      <c r="D228" s="25"/>
      <c r="E228" s="25"/>
      <c r="G228" s="4"/>
      <c r="I228" s="4"/>
      <c r="J228" s="4"/>
      <c r="T228" s="26"/>
      <c r="AD228" s="25" t="s">
        <v>667</v>
      </c>
      <c r="AE228" s="25">
        <v>15.359452999999993</v>
      </c>
      <c r="AF228" s="25">
        <v>15.359452999999993</v>
      </c>
      <c r="AG228" s="25" t="s">
        <v>17</v>
      </c>
      <c r="AH228" s="25" t="s">
        <v>225</v>
      </c>
    </row>
    <row r="229" spans="1:34" customFormat="1" x14ac:dyDescent="0.25">
      <c r="A229" s="25"/>
      <c r="B229" s="25"/>
      <c r="C229" s="25"/>
      <c r="D229" s="25"/>
      <c r="E229" s="25"/>
      <c r="G229" s="4"/>
      <c r="I229" s="4"/>
      <c r="J229" s="4"/>
      <c r="T229" s="26"/>
      <c r="AD229" s="25" t="s">
        <v>664</v>
      </c>
      <c r="AE229" s="25">
        <v>15.765048999999996</v>
      </c>
      <c r="AF229" s="25">
        <v>15.765048999999996</v>
      </c>
      <c r="AG229" s="25" t="s">
        <v>17</v>
      </c>
      <c r="AH229" s="25" t="s">
        <v>218</v>
      </c>
    </row>
    <row r="230" spans="1:34" customFormat="1" x14ac:dyDescent="0.25">
      <c r="A230" s="25"/>
      <c r="B230" s="25"/>
      <c r="C230" s="25"/>
      <c r="D230" s="25"/>
      <c r="E230" s="25"/>
      <c r="G230" s="4"/>
      <c r="I230" s="4"/>
      <c r="J230" s="4"/>
      <c r="T230" s="26"/>
      <c r="AD230" s="25" t="s">
        <v>998</v>
      </c>
      <c r="AE230" s="25">
        <v>0.21400499999999986</v>
      </c>
      <c r="AF230" s="25">
        <v>0.21400499999999986</v>
      </c>
      <c r="AG230" s="25" t="s">
        <v>16</v>
      </c>
      <c r="AH230" s="25" t="s">
        <v>219</v>
      </c>
    </row>
    <row r="231" spans="1:34" customFormat="1" x14ac:dyDescent="0.25">
      <c r="A231" s="25"/>
      <c r="B231" s="25"/>
      <c r="C231" s="25"/>
      <c r="D231" s="25"/>
      <c r="E231" s="25"/>
      <c r="G231" s="4"/>
      <c r="I231" s="4"/>
      <c r="J231" s="4"/>
      <c r="T231" s="26"/>
      <c r="AD231" s="25" t="s">
        <v>996</v>
      </c>
      <c r="AE231" s="25">
        <v>0.25396199999999997</v>
      </c>
      <c r="AF231" s="25">
        <v>0.25396199999999997</v>
      </c>
      <c r="AG231" s="25" t="s">
        <v>16</v>
      </c>
      <c r="AH231" s="25" t="s">
        <v>218</v>
      </c>
    </row>
    <row r="232" spans="1:34" customFormat="1" x14ac:dyDescent="0.25">
      <c r="A232" s="25"/>
      <c r="B232" s="25"/>
      <c r="C232" s="25"/>
      <c r="D232" s="25"/>
      <c r="E232" s="25"/>
      <c r="G232" s="4"/>
      <c r="I232" s="4"/>
      <c r="J232" s="4"/>
      <c r="T232" s="26"/>
      <c r="AD232" s="25" t="s">
        <v>695</v>
      </c>
      <c r="AE232" s="25">
        <v>15.026921000000005</v>
      </c>
      <c r="AF232" s="25">
        <v>15.026921000000005</v>
      </c>
      <c r="AG232" s="25" t="s">
        <v>204</v>
      </c>
      <c r="AH232" s="25" t="s">
        <v>218</v>
      </c>
    </row>
    <row r="233" spans="1:34" customFormat="1" x14ac:dyDescent="0.25">
      <c r="A233" s="25"/>
      <c r="B233" s="25"/>
      <c r="C233" s="25"/>
      <c r="D233" s="25"/>
      <c r="E233" s="25"/>
      <c r="G233" s="4"/>
      <c r="I233" s="4"/>
      <c r="J233" s="4"/>
      <c r="T233" s="26"/>
      <c r="AD233" s="25" t="s">
        <v>697</v>
      </c>
      <c r="AE233" s="25">
        <v>14.618611999999994</v>
      </c>
      <c r="AF233" s="25">
        <v>14.618611999999994</v>
      </c>
      <c r="AG233" s="25" t="s">
        <v>204</v>
      </c>
      <c r="AH233" s="25" t="s">
        <v>219</v>
      </c>
    </row>
    <row r="234" spans="1:34" customFormat="1" x14ac:dyDescent="0.25">
      <c r="A234" s="25"/>
      <c r="B234" s="25"/>
      <c r="C234" s="25"/>
      <c r="D234" s="25"/>
      <c r="E234" s="25"/>
      <c r="G234" s="4"/>
      <c r="I234" s="4"/>
      <c r="J234" s="4"/>
      <c r="T234" s="26"/>
      <c r="AD234" s="25" t="s">
        <v>690</v>
      </c>
      <c r="AE234" s="25">
        <v>12.854486999999999</v>
      </c>
      <c r="AF234" s="25">
        <v>12.854486999999999</v>
      </c>
      <c r="AG234" s="25" t="s">
        <v>87</v>
      </c>
      <c r="AH234" s="25" t="s">
        <v>210</v>
      </c>
    </row>
    <row r="235" spans="1:34" customFormat="1" x14ac:dyDescent="0.25">
      <c r="A235" s="25"/>
      <c r="B235" s="25"/>
      <c r="C235" s="25"/>
      <c r="D235" s="25"/>
      <c r="E235" s="25"/>
      <c r="G235" s="4"/>
      <c r="I235" s="4"/>
      <c r="J235" s="4"/>
      <c r="T235" s="26"/>
      <c r="AD235" s="25" t="s">
        <v>690</v>
      </c>
      <c r="AE235" s="25">
        <v>12.854486999999999</v>
      </c>
      <c r="AF235" s="25">
        <v>12.854486999999999</v>
      </c>
      <c r="AG235" s="25" t="s">
        <v>87</v>
      </c>
      <c r="AH235" s="25" t="s">
        <v>210</v>
      </c>
    </row>
    <row r="236" spans="1:34" customFormat="1" x14ac:dyDescent="0.25">
      <c r="A236" s="25"/>
      <c r="B236" s="25"/>
      <c r="C236" s="25"/>
      <c r="D236" s="25"/>
      <c r="E236" s="25"/>
      <c r="G236" s="4"/>
      <c r="I236" s="4"/>
      <c r="J236" s="4"/>
      <c r="T236" s="26"/>
      <c r="AD236" s="25" t="s">
        <v>635</v>
      </c>
      <c r="AE236" s="25">
        <v>0.18816300000000014</v>
      </c>
      <c r="AF236" s="25">
        <v>0.18816300000000014</v>
      </c>
      <c r="AG236" s="25" t="s">
        <v>20</v>
      </c>
      <c r="AH236" s="25" t="s">
        <v>218</v>
      </c>
    </row>
    <row r="237" spans="1:34" customFormat="1" x14ac:dyDescent="0.25">
      <c r="A237" s="25"/>
      <c r="B237" s="25"/>
      <c r="C237" s="25"/>
      <c r="D237" s="25"/>
      <c r="E237" s="25"/>
      <c r="G237" s="4"/>
      <c r="I237" s="4"/>
      <c r="J237" s="4"/>
      <c r="T237" s="26"/>
      <c r="AD237" s="25" t="s">
        <v>639</v>
      </c>
      <c r="AE237" s="25">
        <v>0.17584399999999997</v>
      </c>
      <c r="AF237" s="25">
        <v>0.17584399999999997</v>
      </c>
      <c r="AG237" s="25" t="s">
        <v>20</v>
      </c>
      <c r="AH237" s="25" t="s">
        <v>219</v>
      </c>
    </row>
    <row r="238" spans="1:34" customFormat="1" x14ac:dyDescent="0.25">
      <c r="A238" s="25"/>
      <c r="B238" s="25"/>
      <c r="C238" s="25"/>
      <c r="D238" s="25"/>
      <c r="E238" s="25"/>
      <c r="G238" s="4"/>
      <c r="I238" s="4"/>
      <c r="J238" s="4"/>
      <c r="T238" s="26"/>
      <c r="AD238" s="25" t="s">
        <v>661</v>
      </c>
      <c r="AE238" s="25">
        <v>15.734137000000006</v>
      </c>
      <c r="AF238" s="25">
        <v>15.734137000000006</v>
      </c>
      <c r="AG238" s="25" t="s">
        <v>15</v>
      </c>
      <c r="AH238" s="25" t="s">
        <v>219</v>
      </c>
    </row>
    <row r="239" spans="1:34" customFormat="1" x14ac:dyDescent="0.25">
      <c r="A239" s="25"/>
      <c r="B239" s="25"/>
      <c r="C239" s="25"/>
      <c r="D239" s="25"/>
      <c r="E239" s="25"/>
      <c r="G239" s="4"/>
      <c r="I239" s="4"/>
      <c r="J239" s="4"/>
      <c r="T239" s="26"/>
      <c r="AD239" s="25" t="s">
        <v>656</v>
      </c>
      <c r="AE239" s="25">
        <v>19.30333700000001</v>
      </c>
      <c r="AF239" s="25">
        <v>19.30333700000001</v>
      </c>
      <c r="AG239" s="25" t="s">
        <v>15</v>
      </c>
      <c r="AH239" s="25" t="s">
        <v>218</v>
      </c>
    </row>
    <row r="240" spans="1:34" customFormat="1" x14ac:dyDescent="0.25">
      <c r="A240" s="25"/>
      <c r="B240" s="25"/>
      <c r="C240" s="25"/>
      <c r="D240" s="25"/>
      <c r="E240" s="25"/>
      <c r="G240" s="4"/>
      <c r="I240" s="4"/>
      <c r="J240" s="4"/>
      <c r="T240" s="26"/>
      <c r="AD240" s="25" t="s">
        <v>667</v>
      </c>
      <c r="AE240" s="25">
        <v>15.359452999999993</v>
      </c>
      <c r="AF240" s="25">
        <v>15.359452999999993</v>
      </c>
      <c r="AG240" s="25" t="s">
        <v>17</v>
      </c>
      <c r="AH240" s="25" t="s">
        <v>225</v>
      </c>
    </row>
    <row r="241" spans="1:34" customFormat="1" x14ac:dyDescent="0.25">
      <c r="A241" s="25"/>
      <c r="B241" s="25"/>
      <c r="C241" s="25"/>
      <c r="D241" s="25"/>
      <c r="E241" s="25"/>
      <c r="G241" s="4"/>
      <c r="I241" s="4"/>
      <c r="J241" s="4"/>
      <c r="T241" s="26"/>
      <c r="AD241" s="25" t="s">
        <v>664</v>
      </c>
      <c r="AE241" s="25">
        <v>15.765048999999996</v>
      </c>
      <c r="AF241" s="25">
        <v>15.765048999999996</v>
      </c>
      <c r="AG241" s="25" t="s">
        <v>17</v>
      </c>
      <c r="AH241" s="25" t="s">
        <v>218</v>
      </c>
    </row>
    <row r="242" spans="1:34" customFormat="1" x14ac:dyDescent="0.25">
      <c r="A242" s="25"/>
      <c r="B242" s="25"/>
      <c r="C242" s="25"/>
      <c r="D242" s="25"/>
      <c r="E242" s="25"/>
      <c r="G242" s="4"/>
      <c r="I242" s="4"/>
      <c r="J242" s="4"/>
      <c r="T242" s="26"/>
      <c r="AD242" s="25" t="s">
        <v>998</v>
      </c>
      <c r="AE242" s="25">
        <v>0.21400499999999986</v>
      </c>
      <c r="AF242" s="25">
        <v>0.21400499999999986</v>
      </c>
      <c r="AG242" s="25" t="s">
        <v>16</v>
      </c>
      <c r="AH242" s="25" t="s">
        <v>219</v>
      </c>
    </row>
    <row r="243" spans="1:34" customFormat="1" x14ac:dyDescent="0.25">
      <c r="A243" s="25"/>
      <c r="B243" s="25"/>
      <c r="C243" s="25"/>
      <c r="D243" s="25"/>
      <c r="E243" s="25"/>
      <c r="G243" s="4"/>
      <c r="I243" s="4"/>
      <c r="J243" s="4"/>
      <c r="T243" s="26"/>
      <c r="AD243" s="25" t="s">
        <v>996</v>
      </c>
      <c r="AE243" s="25">
        <v>0.25396199999999997</v>
      </c>
      <c r="AF243" s="25">
        <v>0.25396199999999997</v>
      </c>
      <c r="AG243" s="25" t="s">
        <v>16</v>
      </c>
      <c r="AH243" s="25" t="s">
        <v>218</v>
      </c>
    </row>
    <row r="244" spans="1:34" customFormat="1" x14ac:dyDescent="0.25">
      <c r="A244" s="25"/>
      <c r="B244" s="25"/>
      <c r="C244" s="25"/>
      <c r="D244" s="25"/>
      <c r="E244" s="25"/>
      <c r="G244" s="4"/>
      <c r="I244" s="4"/>
      <c r="J244" s="4"/>
      <c r="T244" s="26"/>
      <c r="AD244" s="25" t="s">
        <v>654</v>
      </c>
      <c r="AE244" s="25">
        <v>25.088221999999995</v>
      </c>
      <c r="AF244" s="25">
        <v>25.088221999999995</v>
      </c>
      <c r="AG244" s="25" t="s">
        <v>14</v>
      </c>
      <c r="AH244" s="25" t="s">
        <v>225</v>
      </c>
    </row>
    <row r="245" spans="1:34" customFormat="1" x14ac:dyDescent="0.25">
      <c r="A245" s="25"/>
      <c r="B245" s="25"/>
      <c r="C245" s="25"/>
      <c r="D245" s="25"/>
      <c r="E245" s="25"/>
      <c r="G245" s="4"/>
      <c r="I245" s="4"/>
      <c r="J245" s="4"/>
      <c r="T245" s="26"/>
      <c r="AD245" s="25" t="s">
        <v>651</v>
      </c>
      <c r="AE245" s="25">
        <v>28.274752000000007</v>
      </c>
      <c r="AF245" s="25">
        <v>28.274752000000007</v>
      </c>
      <c r="AG245" s="25" t="s">
        <v>14</v>
      </c>
      <c r="AH245" s="25" t="s">
        <v>218</v>
      </c>
    </row>
    <row r="246" spans="1:34" customFormat="1" x14ac:dyDescent="0.25">
      <c r="A246" s="25"/>
      <c r="B246" s="25"/>
      <c r="C246" s="25"/>
      <c r="D246" s="25"/>
      <c r="E246" s="25"/>
      <c r="G246" s="4"/>
      <c r="I246" s="4"/>
      <c r="J246" s="4"/>
      <c r="T246" s="26"/>
      <c r="AD246" s="25" t="s">
        <v>695</v>
      </c>
      <c r="AE246" s="25">
        <v>15.026921000000005</v>
      </c>
      <c r="AF246" s="25">
        <v>15.026921000000005</v>
      </c>
      <c r="AG246" s="25" t="s">
        <v>204</v>
      </c>
      <c r="AH246" s="25" t="s">
        <v>218</v>
      </c>
    </row>
    <row r="247" spans="1:34" customFormat="1" x14ac:dyDescent="0.25">
      <c r="A247" s="25"/>
      <c r="B247" s="25"/>
      <c r="C247" s="25"/>
      <c r="D247" s="25"/>
      <c r="E247" s="25"/>
      <c r="G247" s="4"/>
      <c r="I247" s="4"/>
      <c r="J247" s="4"/>
      <c r="T247" s="26"/>
      <c r="AD247" s="25" t="s">
        <v>697</v>
      </c>
      <c r="AE247" s="25">
        <v>14.618611999999994</v>
      </c>
      <c r="AF247" s="25">
        <v>14.618611999999994</v>
      </c>
      <c r="AG247" s="25" t="s">
        <v>204</v>
      </c>
      <c r="AH247" s="25" t="s">
        <v>219</v>
      </c>
    </row>
    <row r="248" spans="1:34" customFormat="1" x14ac:dyDescent="0.25">
      <c r="A248" s="25"/>
      <c r="B248" s="25"/>
      <c r="C248" s="25"/>
      <c r="D248" s="25"/>
      <c r="E248" s="25"/>
      <c r="G248" s="4"/>
      <c r="I248" s="4"/>
      <c r="J248" s="4"/>
      <c r="T248" s="26"/>
      <c r="AD248" s="25" t="s">
        <v>635</v>
      </c>
      <c r="AE248" s="25">
        <v>0.18816300000000014</v>
      </c>
      <c r="AF248" s="25">
        <v>0.18816300000000014</v>
      </c>
      <c r="AG248" s="25" t="s">
        <v>20</v>
      </c>
      <c r="AH248" s="25" t="s">
        <v>218</v>
      </c>
    </row>
    <row r="249" spans="1:34" customFormat="1" x14ac:dyDescent="0.25">
      <c r="A249" s="25"/>
      <c r="B249" s="25"/>
      <c r="C249" s="25"/>
      <c r="D249" s="25"/>
      <c r="E249" s="25"/>
      <c r="G249" s="4"/>
      <c r="I249" s="4"/>
      <c r="J249" s="4"/>
      <c r="T249" s="26"/>
      <c r="AD249" s="25" t="s">
        <v>639</v>
      </c>
      <c r="AE249" s="25">
        <v>0.17584399999999997</v>
      </c>
      <c r="AF249" s="25">
        <v>0.17584399999999997</v>
      </c>
      <c r="AG249" s="25" t="s">
        <v>20</v>
      </c>
      <c r="AH249" s="25" t="s">
        <v>219</v>
      </c>
    </row>
    <row r="250" spans="1:34" customFormat="1" x14ac:dyDescent="0.25">
      <c r="A250" s="25"/>
      <c r="B250" s="25"/>
      <c r="C250" s="25"/>
      <c r="D250" s="25"/>
      <c r="E250" s="25"/>
      <c r="G250" s="4"/>
      <c r="I250" s="4"/>
      <c r="J250" s="4"/>
      <c r="T250" s="26"/>
      <c r="AD250" s="25" t="s">
        <v>661</v>
      </c>
      <c r="AE250" s="25">
        <v>15.734137000000006</v>
      </c>
      <c r="AF250" s="25">
        <v>15.734137000000006</v>
      </c>
      <c r="AG250" s="25" t="s">
        <v>15</v>
      </c>
      <c r="AH250" s="25" t="s">
        <v>219</v>
      </c>
    </row>
    <row r="251" spans="1:34" customFormat="1" x14ac:dyDescent="0.25">
      <c r="A251" s="25"/>
      <c r="B251" s="25"/>
      <c r="C251" s="25"/>
      <c r="D251" s="25"/>
      <c r="E251" s="25"/>
      <c r="G251" s="4"/>
      <c r="I251" s="4"/>
      <c r="J251" s="4"/>
      <c r="T251" s="26"/>
      <c r="AD251" s="25" t="s">
        <v>656</v>
      </c>
      <c r="AE251" s="25">
        <v>19.30333700000001</v>
      </c>
      <c r="AF251" s="25">
        <v>19.30333700000001</v>
      </c>
      <c r="AG251" s="25" t="s">
        <v>15</v>
      </c>
      <c r="AH251" s="25" t="s">
        <v>218</v>
      </c>
    </row>
    <row r="252" spans="1:34" customFormat="1" x14ac:dyDescent="0.25">
      <c r="A252" s="25"/>
      <c r="B252" s="25"/>
      <c r="C252" s="25"/>
      <c r="D252" s="25"/>
      <c r="E252" s="25"/>
      <c r="G252" s="4"/>
      <c r="I252" s="4"/>
      <c r="J252" s="4"/>
      <c r="T252" s="26"/>
      <c r="AD252" s="25" t="s">
        <v>667</v>
      </c>
      <c r="AE252" s="25">
        <v>15.359452999999993</v>
      </c>
      <c r="AF252" s="25">
        <v>15.359452999999993</v>
      </c>
      <c r="AG252" s="25" t="s">
        <v>17</v>
      </c>
      <c r="AH252" s="25" t="s">
        <v>225</v>
      </c>
    </row>
    <row r="253" spans="1:34" customFormat="1" x14ac:dyDescent="0.25">
      <c r="A253" s="25"/>
      <c r="B253" s="25"/>
      <c r="C253" s="25"/>
      <c r="D253" s="25"/>
      <c r="E253" s="25"/>
      <c r="G253" s="4"/>
      <c r="I253" s="4"/>
      <c r="J253" s="4"/>
      <c r="T253" s="26"/>
      <c r="AD253" s="25" t="s">
        <v>664</v>
      </c>
      <c r="AE253" s="25">
        <v>15.765048999999996</v>
      </c>
      <c r="AF253" s="25">
        <v>15.765048999999996</v>
      </c>
      <c r="AG253" s="25" t="s">
        <v>17</v>
      </c>
      <c r="AH253" s="25" t="s">
        <v>218</v>
      </c>
    </row>
    <row r="254" spans="1:34" customFormat="1" x14ac:dyDescent="0.25">
      <c r="A254" s="25"/>
      <c r="B254" s="25"/>
      <c r="C254" s="25"/>
      <c r="D254" s="25"/>
      <c r="E254" s="25"/>
      <c r="G254" s="4"/>
      <c r="I254" s="4"/>
      <c r="J254" s="4"/>
      <c r="T254" s="26"/>
      <c r="AD254" s="25" t="s">
        <v>998</v>
      </c>
      <c r="AE254" s="25">
        <v>0.21400499999999986</v>
      </c>
      <c r="AF254" s="25">
        <v>0.21400499999999986</v>
      </c>
      <c r="AG254" s="25" t="s">
        <v>16</v>
      </c>
      <c r="AH254" s="25" t="s">
        <v>219</v>
      </c>
    </row>
    <row r="255" spans="1:34" customFormat="1" x14ac:dyDescent="0.25">
      <c r="A255" s="25"/>
      <c r="B255" s="25"/>
      <c r="C255" s="25"/>
      <c r="D255" s="25"/>
      <c r="E255" s="25"/>
      <c r="G255" s="4"/>
      <c r="I255" s="4"/>
      <c r="J255" s="4"/>
      <c r="T255" s="26"/>
      <c r="AD255" s="25" t="s">
        <v>996</v>
      </c>
      <c r="AE255" s="25">
        <v>0.25396199999999997</v>
      </c>
      <c r="AF255" s="25">
        <v>0.25396199999999997</v>
      </c>
      <c r="AG255" s="25" t="s">
        <v>16</v>
      </c>
      <c r="AH255" s="25" t="s">
        <v>218</v>
      </c>
    </row>
    <row r="256" spans="1:34" customFormat="1" x14ac:dyDescent="0.25">
      <c r="A256" s="25"/>
      <c r="B256" s="25"/>
      <c r="C256" s="25"/>
      <c r="D256" s="25"/>
      <c r="E256" s="25"/>
      <c r="G256" s="4"/>
      <c r="I256" s="4"/>
      <c r="J256" s="4"/>
      <c r="T256" s="26"/>
      <c r="AD256" s="25" t="s">
        <v>654</v>
      </c>
      <c r="AE256" s="25">
        <v>25.088221999999995</v>
      </c>
      <c r="AF256" s="25">
        <v>25.088221999999995</v>
      </c>
      <c r="AG256" s="25" t="s">
        <v>14</v>
      </c>
      <c r="AH256" s="25" t="s">
        <v>225</v>
      </c>
    </row>
    <row r="257" spans="1:34" customFormat="1" x14ac:dyDescent="0.25">
      <c r="A257" s="25"/>
      <c r="B257" s="25"/>
      <c r="C257" s="25"/>
      <c r="D257" s="25"/>
      <c r="E257" s="25"/>
      <c r="G257" s="4"/>
      <c r="I257" s="4"/>
      <c r="J257" s="4"/>
      <c r="T257" s="26"/>
      <c r="AD257" s="25" t="s">
        <v>651</v>
      </c>
      <c r="AE257" s="25">
        <v>28.274752000000007</v>
      </c>
      <c r="AF257" s="25">
        <v>28.274752000000007</v>
      </c>
      <c r="AG257" s="25" t="s">
        <v>14</v>
      </c>
      <c r="AH257" s="25" t="s">
        <v>218</v>
      </c>
    </row>
    <row r="258" spans="1:34" customFormat="1" x14ac:dyDescent="0.25">
      <c r="A258" s="25"/>
      <c r="B258" s="25"/>
      <c r="C258" s="25"/>
      <c r="D258" s="25"/>
      <c r="E258" s="25"/>
      <c r="G258" s="4"/>
      <c r="I258" s="4"/>
      <c r="J258" s="4"/>
      <c r="T258" s="26"/>
      <c r="AD258" s="25" t="s">
        <v>663</v>
      </c>
      <c r="AE258" s="25">
        <v>15.443956999999999</v>
      </c>
      <c r="AF258" s="25">
        <v>15.443956999999999</v>
      </c>
      <c r="AG258" s="25" t="s">
        <v>15</v>
      </c>
      <c r="AH258" s="25" t="s">
        <v>223</v>
      </c>
    </row>
    <row r="259" spans="1:34" customFormat="1" x14ac:dyDescent="0.25">
      <c r="A259" s="25"/>
      <c r="B259" s="25"/>
      <c r="C259" s="25"/>
      <c r="D259" s="25"/>
      <c r="E259" s="25"/>
      <c r="G259" s="4"/>
      <c r="I259" s="4"/>
      <c r="J259" s="4"/>
      <c r="T259" s="26"/>
      <c r="AD259" s="25" t="s">
        <v>659</v>
      </c>
      <c r="AE259" s="25">
        <v>19.012426999999999</v>
      </c>
      <c r="AF259" s="25">
        <v>19.012426999999999</v>
      </c>
      <c r="AG259" s="25" t="s">
        <v>15</v>
      </c>
      <c r="AH259" s="25" t="s">
        <v>222</v>
      </c>
    </row>
    <row r="260" spans="1:34" customFormat="1" x14ac:dyDescent="0.25">
      <c r="A260" s="25"/>
      <c r="B260" s="25"/>
      <c r="C260" s="25"/>
      <c r="D260" s="25"/>
      <c r="E260" s="25"/>
      <c r="G260" s="4"/>
      <c r="I260" s="4"/>
      <c r="J260" s="4"/>
      <c r="T260" s="26"/>
      <c r="AD260" s="25" t="s">
        <v>671</v>
      </c>
      <c r="AE260" s="25">
        <v>0.27028100000000005</v>
      </c>
      <c r="AF260" s="25">
        <v>0.27028100000000005</v>
      </c>
      <c r="AG260" s="25" t="s">
        <v>40</v>
      </c>
      <c r="AH260" s="25" t="s">
        <v>222</v>
      </c>
    </row>
    <row r="261" spans="1:34" customFormat="1" x14ac:dyDescent="0.25">
      <c r="A261" s="25"/>
      <c r="B261" s="25"/>
      <c r="C261" s="25"/>
      <c r="D261" s="25"/>
      <c r="E261" s="25"/>
      <c r="G261" s="4"/>
      <c r="I261" s="4"/>
      <c r="J261" s="4"/>
      <c r="T261" s="26"/>
      <c r="AD261" s="25" t="s">
        <v>675</v>
      </c>
      <c r="AE261" s="25">
        <v>0.26152199999999998</v>
      </c>
      <c r="AF261" s="25">
        <v>0.26152199999999998</v>
      </c>
      <c r="AG261" s="25" t="s">
        <v>40</v>
      </c>
      <c r="AH261" s="25" t="s">
        <v>223</v>
      </c>
    </row>
    <row r="262" spans="1:34" customFormat="1" x14ac:dyDescent="0.25">
      <c r="A262" s="25"/>
      <c r="B262" s="25"/>
      <c r="C262" s="25"/>
      <c r="D262" s="25"/>
      <c r="E262" s="25"/>
      <c r="G262" s="4"/>
      <c r="I262" s="4"/>
      <c r="J262" s="4"/>
      <c r="T262" s="26"/>
      <c r="AD262" s="25" t="s">
        <v>685</v>
      </c>
      <c r="AE262" s="25">
        <v>0.21431500000000001</v>
      </c>
      <c r="AF262" s="25">
        <v>0.21431500000000001</v>
      </c>
      <c r="AG262" s="25" t="s">
        <v>47</v>
      </c>
      <c r="AH262" s="25" t="s">
        <v>222</v>
      </c>
    </row>
    <row r="263" spans="1:34" customFormat="1" x14ac:dyDescent="0.25">
      <c r="A263" s="25"/>
      <c r="B263" s="25"/>
      <c r="C263" s="25"/>
      <c r="D263" s="25"/>
      <c r="E263" s="25"/>
      <c r="G263" s="4"/>
      <c r="I263" s="4"/>
      <c r="J263" s="4"/>
      <c r="T263" s="26"/>
      <c r="AD263" s="25" t="s">
        <v>689</v>
      </c>
      <c r="AE263" s="25">
        <v>0.20093800000000001</v>
      </c>
      <c r="AF263" s="25">
        <v>0.20093800000000001</v>
      </c>
      <c r="AG263" s="25" t="s">
        <v>47</v>
      </c>
      <c r="AH263" s="25" t="s">
        <v>223</v>
      </c>
    </row>
    <row r="264" spans="1:34" customFormat="1" x14ac:dyDescent="0.25">
      <c r="A264" s="25"/>
      <c r="B264" s="25"/>
      <c r="C264" s="25"/>
      <c r="D264" s="25"/>
      <c r="E264" s="25"/>
      <c r="G264" s="4"/>
      <c r="I264" s="4"/>
      <c r="J264" s="4"/>
      <c r="T264" s="26"/>
      <c r="AD264" s="25" t="s">
        <v>999</v>
      </c>
      <c r="AE264" s="25">
        <v>0.21088700000000002</v>
      </c>
      <c r="AF264" s="25">
        <v>0.21088700000000002</v>
      </c>
      <c r="AG264" s="25" t="s">
        <v>16</v>
      </c>
      <c r="AH264" s="25" t="s">
        <v>223</v>
      </c>
    </row>
    <row r="265" spans="1:34" customFormat="1" x14ac:dyDescent="0.25">
      <c r="A265" s="25"/>
      <c r="B265" s="25"/>
      <c r="C265" s="25"/>
      <c r="D265" s="25"/>
      <c r="E265" s="25"/>
      <c r="G265" s="4"/>
      <c r="I265" s="4"/>
      <c r="J265" s="4"/>
      <c r="T265" s="26"/>
      <c r="AD265" s="25" t="s">
        <v>997</v>
      </c>
      <c r="AE265" s="25">
        <v>0.25118299999999999</v>
      </c>
      <c r="AF265" s="25">
        <v>0.25118299999999999</v>
      </c>
      <c r="AG265" s="25" t="s">
        <v>16</v>
      </c>
      <c r="AH265" s="25" t="s">
        <v>222</v>
      </c>
    </row>
    <row r="266" spans="1:34" customFormat="1" x14ac:dyDescent="0.25">
      <c r="A266" s="25"/>
      <c r="B266" s="25"/>
      <c r="C266" s="25"/>
      <c r="D266" s="25"/>
      <c r="E266" s="25"/>
      <c r="G266" s="4"/>
      <c r="I266" s="4"/>
      <c r="J266" s="4"/>
      <c r="T266" s="26"/>
      <c r="AD266" s="25" t="s">
        <v>666</v>
      </c>
      <c r="AE266" s="25">
        <v>15.424535000000001</v>
      </c>
      <c r="AF266" s="25">
        <v>15.424535000000001</v>
      </c>
      <c r="AG266" s="25" t="s">
        <v>17</v>
      </c>
      <c r="AH266" s="25" t="s">
        <v>224</v>
      </c>
    </row>
    <row r="267" spans="1:34" customFormat="1" x14ac:dyDescent="0.25">
      <c r="A267" s="25"/>
      <c r="B267" s="25"/>
      <c r="C267" s="25"/>
      <c r="D267" s="25"/>
      <c r="E267" s="25"/>
      <c r="G267" s="4"/>
      <c r="I267" s="4"/>
      <c r="J267" s="4"/>
      <c r="T267" s="26"/>
      <c r="AD267" s="25" t="s">
        <v>665</v>
      </c>
      <c r="AE267" s="25">
        <v>15.827437999999999</v>
      </c>
      <c r="AF267" s="25">
        <v>15.827437999999999</v>
      </c>
      <c r="AG267" s="25" t="s">
        <v>17</v>
      </c>
      <c r="AH267" s="25" t="s">
        <v>210</v>
      </c>
    </row>
    <row r="268" spans="1:34" customFormat="1" x14ac:dyDescent="0.25">
      <c r="A268" s="25"/>
      <c r="B268" s="25"/>
      <c r="C268" s="25"/>
      <c r="D268" s="25"/>
      <c r="E268" s="25"/>
      <c r="G268" s="4"/>
      <c r="I268" s="4"/>
      <c r="J268" s="4"/>
      <c r="T268" s="26"/>
      <c r="AD268" s="25" t="s">
        <v>650</v>
      </c>
      <c r="AE268" s="25">
        <v>0.24638599999999999</v>
      </c>
      <c r="AF268" s="25">
        <v>0.24638599999999999</v>
      </c>
      <c r="AG268" s="25" t="s">
        <v>13</v>
      </c>
      <c r="AH268" s="25" t="s">
        <v>223</v>
      </c>
    </row>
    <row r="269" spans="1:34" customFormat="1" x14ac:dyDescent="0.25">
      <c r="A269" s="25"/>
      <c r="B269" s="25"/>
      <c r="C269" s="25"/>
      <c r="D269" s="25"/>
      <c r="E269" s="25"/>
      <c r="G269" s="4"/>
      <c r="I269" s="4"/>
      <c r="J269" s="4"/>
      <c r="T269" s="26"/>
      <c r="AD269" s="25" t="s">
        <v>648</v>
      </c>
      <c r="AE269" s="25">
        <v>0.26860300000000004</v>
      </c>
      <c r="AF269" s="25">
        <v>0.26860300000000004</v>
      </c>
      <c r="AG269" s="25" t="s">
        <v>13</v>
      </c>
      <c r="AH269" s="25" t="s">
        <v>222</v>
      </c>
    </row>
    <row r="270" spans="1:34" customFormat="1" x14ac:dyDescent="0.25">
      <c r="A270" s="25"/>
      <c r="B270" s="25"/>
      <c r="C270" s="25"/>
      <c r="D270" s="25"/>
      <c r="E270" s="25"/>
      <c r="G270" s="4"/>
      <c r="I270" s="4"/>
      <c r="J270" s="4"/>
      <c r="T270" s="26"/>
      <c r="AD270" s="25" t="s">
        <v>655</v>
      </c>
      <c r="AE270" s="25">
        <v>23.365993</v>
      </c>
      <c r="AF270" s="25">
        <v>23.365993</v>
      </c>
      <c r="AG270" s="25" t="s">
        <v>14</v>
      </c>
      <c r="AH270" s="25" t="s">
        <v>228</v>
      </c>
    </row>
    <row r="271" spans="1:34" customFormat="1" x14ac:dyDescent="0.25">
      <c r="A271" s="25"/>
      <c r="B271" s="25"/>
      <c r="C271" s="25"/>
      <c r="D271" s="25"/>
      <c r="E271" s="25"/>
      <c r="G271" s="4"/>
      <c r="I271" s="4"/>
      <c r="J271" s="4"/>
      <c r="T271" s="26"/>
      <c r="AD271" s="25" t="s">
        <v>653</v>
      </c>
      <c r="AE271" s="25">
        <v>26.518725000000003</v>
      </c>
      <c r="AF271" s="25">
        <v>26.518725000000003</v>
      </c>
      <c r="AG271" s="25" t="s">
        <v>14</v>
      </c>
      <c r="AH271" s="25" t="s">
        <v>222</v>
      </c>
    </row>
    <row r="272" spans="1:34" customFormat="1" x14ac:dyDescent="0.25">
      <c r="A272" s="25"/>
      <c r="B272" s="25"/>
      <c r="C272" s="25"/>
      <c r="D272" s="25"/>
      <c r="E272" s="25"/>
      <c r="G272" s="4"/>
      <c r="I272" s="4"/>
      <c r="J272" s="4"/>
      <c r="T272" s="26"/>
      <c r="AD272" s="25" t="s">
        <v>695</v>
      </c>
      <c r="AE272" s="25">
        <v>15.026921000000005</v>
      </c>
      <c r="AF272" s="25">
        <v>15.026921000000005</v>
      </c>
      <c r="AG272" s="25" t="s">
        <v>204</v>
      </c>
      <c r="AH272" s="25" t="s">
        <v>218</v>
      </c>
    </row>
    <row r="273" spans="1:34" customFormat="1" x14ac:dyDescent="0.25">
      <c r="A273" s="25"/>
      <c r="B273" s="25"/>
      <c r="C273" s="25"/>
      <c r="D273" s="25"/>
      <c r="E273" s="25"/>
      <c r="G273" s="4"/>
      <c r="I273" s="4"/>
      <c r="J273" s="4"/>
      <c r="T273" s="26"/>
      <c r="AD273" s="25" t="s">
        <v>696</v>
      </c>
      <c r="AE273" s="25">
        <v>15.063449999999996</v>
      </c>
      <c r="AF273" s="25">
        <v>15.063449999999996</v>
      </c>
      <c r="AG273" s="25" t="s">
        <v>204</v>
      </c>
      <c r="AH273" s="25" t="s">
        <v>222</v>
      </c>
    </row>
    <row r="274" spans="1:34" customFormat="1" x14ac:dyDescent="0.25">
      <c r="A274" s="25"/>
      <c r="B274" s="25"/>
      <c r="C274" s="25"/>
      <c r="D274" s="25"/>
      <c r="E274" s="25"/>
      <c r="G274" s="4"/>
      <c r="I274" s="4"/>
      <c r="J274" s="4"/>
      <c r="T274" s="26"/>
      <c r="AD274" s="25" t="s">
        <v>697</v>
      </c>
      <c r="AE274" s="25">
        <v>14.618611999999994</v>
      </c>
      <c r="AF274" s="25">
        <v>14.618611999999994</v>
      </c>
      <c r="AG274" s="25" t="s">
        <v>204</v>
      </c>
      <c r="AH274" s="25" t="s">
        <v>219</v>
      </c>
    </row>
    <row r="275" spans="1:34" customFormat="1" x14ac:dyDescent="0.25">
      <c r="A275" s="25"/>
      <c r="B275" s="25"/>
      <c r="C275" s="25"/>
      <c r="D275" s="25"/>
      <c r="E275" s="25"/>
      <c r="G275" s="4"/>
      <c r="I275" s="4"/>
      <c r="J275" s="4"/>
      <c r="T275" s="26"/>
      <c r="AD275" s="25" t="s">
        <v>698</v>
      </c>
      <c r="AE275" s="25">
        <v>14.634362000000001</v>
      </c>
      <c r="AF275" s="25">
        <v>14.634362000000001</v>
      </c>
      <c r="AG275" s="25" t="s">
        <v>204</v>
      </c>
      <c r="AH275" s="25" t="s">
        <v>223</v>
      </c>
    </row>
    <row r="276" spans="1:34" customFormat="1" x14ac:dyDescent="0.25">
      <c r="A276" s="25"/>
      <c r="B276" s="25"/>
      <c r="C276" s="25"/>
      <c r="D276" s="25"/>
      <c r="E276" s="25"/>
      <c r="G276" s="4"/>
      <c r="I276" s="4"/>
      <c r="J276" s="4"/>
      <c r="T276" s="26"/>
      <c r="AD276" s="25" t="s">
        <v>690</v>
      </c>
      <c r="AE276" s="25">
        <v>12.854486999999999</v>
      </c>
      <c r="AF276" s="25">
        <v>12.854486999999999</v>
      </c>
      <c r="AG276" s="25" t="s">
        <v>87</v>
      </c>
      <c r="AH276" s="25" t="s">
        <v>210</v>
      </c>
    </row>
    <row r="277" spans="1:34" customFormat="1" x14ac:dyDescent="0.25">
      <c r="A277" s="25"/>
      <c r="B277" s="25"/>
      <c r="C277" s="25"/>
      <c r="D277" s="25"/>
      <c r="E277" s="25"/>
      <c r="G277" s="4"/>
      <c r="I277" s="4"/>
      <c r="J277" s="4"/>
      <c r="T277" s="26"/>
      <c r="AD277" s="25" t="s">
        <v>690</v>
      </c>
      <c r="AE277" s="25">
        <v>12.854486999999999</v>
      </c>
      <c r="AF277" s="25">
        <v>12.854486999999999</v>
      </c>
      <c r="AG277" s="25" t="s">
        <v>87</v>
      </c>
      <c r="AH277" s="25" t="s">
        <v>210</v>
      </c>
    </row>
    <row r="278" spans="1:34" customFormat="1" x14ac:dyDescent="0.25">
      <c r="A278" s="25"/>
      <c r="B278" s="25"/>
      <c r="C278" s="25"/>
      <c r="D278" s="25"/>
      <c r="E278" s="25"/>
      <c r="G278" s="4"/>
      <c r="I278" s="4"/>
      <c r="J278" s="4"/>
      <c r="T278" s="26"/>
      <c r="AD278" s="25" t="s">
        <v>635</v>
      </c>
      <c r="AE278" s="25">
        <v>0.18816300000000014</v>
      </c>
      <c r="AF278" s="25">
        <v>0.18816300000000014</v>
      </c>
      <c r="AG278" s="25" t="s">
        <v>20</v>
      </c>
      <c r="AH278" s="25" t="s">
        <v>218</v>
      </c>
    </row>
    <row r="279" spans="1:34" customFormat="1" x14ac:dyDescent="0.25">
      <c r="A279" s="25"/>
      <c r="B279" s="25"/>
      <c r="C279" s="25"/>
      <c r="D279" s="25"/>
      <c r="E279" s="25"/>
      <c r="G279" s="4"/>
      <c r="I279" s="4"/>
      <c r="J279" s="4"/>
      <c r="T279" s="26"/>
      <c r="AD279" s="25" t="s">
        <v>639</v>
      </c>
      <c r="AE279" s="25">
        <v>0.17584399999999997</v>
      </c>
      <c r="AF279" s="25">
        <v>0.17584399999999997</v>
      </c>
      <c r="AG279" s="25" t="s">
        <v>20</v>
      </c>
      <c r="AH279" s="25" t="s">
        <v>219</v>
      </c>
    </row>
    <row r="280" spans="1:34" customFormat="1" x14ac:dyDescent="0.25">
      <c r="A280" s="25"/>
      <c r="B280" s="25"/>
      <c r="C280" s="25"/>
      <c r="D280" s="25"/>
      <c r="E280" s="25"/>
      <c r="G280" s="4"/>
      <c r="I280" s="4"/>
      <c r="J280" s="4"/>
      <c r="T280" s="26"/>
      <c r="AD280" s="25" t="s">
        <v>661</v>
      </c>
      <c r="AE280" s="25">
        <v>15.734137000000006</v>
      </c>
      <c r="AF280" s="25">
        <v>15.734137000000006</v>
      </c>
      <c r="AG280" s="25" t="s">
        <v>15</v>
      </c>
      <c r="AH280" s="25" t="s">
        <v>219</v>
      </c>
    </row>
    <row r="281" spans="1:34" customFormat="1" x14ac:dyDescent="0.25">
      <c r="A281" s="25"/>
      <c r="B281" s="25"/>
      <c r="C281" s="25"/>
      <c r="D281" s="25"/>
      <c r="E281" s="25"/>
      <c r="G281" s="4"/>
      <c r="I281" s="4"/>
      <c r="J281" s="4"/>
      <c r="T281" s="26"/>
      <c r="AD281" s="25" t="s">
        <v>656</v>
      </c>
      <c r="AE281" s="25">
        <v>19.30333700000001</v>
      </c>
      <c r="AF281" s="25">
        <v>19.30333700000001</v>
      </c>
      <c r="AG281" s="25" t="s">
        <v>15</v>
      </c>
      <c r="AH281" s="25" t="s">
        <v>218</v>
      </c>
    </row>
    <row r="282" spans="1:34" customFormat="1" x14ac:dyDescent="0.25">
      <c r="A282" s="25"/>
      <c r="B282" s="25"/>
      <c r="C282" s="25"/>
      <c r="D282" s="25"/>
      <c r="E282" s="25"/>
      <c r="G282" s="4"/>
      <c r="I282" s="4"/>
      <c r="J282" s="4"/>
      <c r="T282" s="26"/>
      <c r="AD282" s="25" t="s">
        <v>667</v>
      </c>
      <c r="AE282" s="25">
        <v>15.359452999999993</v>
      </c>
      <c r="AF282" s="25">
        <v>15.359452999999993</v>
      </c>
      <c r="AG282" s="25" t="s">
        <v>17</v>
      </c>
      <c r="AH282" s="25" t="s">
        <v>225</v>
      </c>
    </row>
    <row r="283" spans="1:34" customFormat="1" x14ac:dyDescent="0.25">
      <c r="A283" s="25"/>
      <c r="B283" s="25"/>
      <c r="C283" s="25"/>
      <c r="D283" s="25"/>
      <c r="E283" s="25"/>
      <c r="G283" s="4"/>
      <c r="I283" s="4"/>
      <c r="J283" s="4"/>
      <c r="T283" s="26"/>
      <c r="AD283" s="25" t="s">
        <v>664</v>
      </c>
      <c r="AE283" s="25">
        <v>15.765048999999996</v>
      </c>
      <c r="AF283" s="25">
        <v>15.765048999999996</v>
      </c>
      <c r="AG283" s="25" t="s">
        <v>17</v>
      </c>
      <c r="AH283" s="25" t="s">
        <v>218</v>
      </c>
    </row>
    <row r="284" spans="1:34" customFormat="1" x14ac:dyDescent="0.25">
      <c r="A284" s="25"/>
      <c r="B284" s="25"/>
      <c r="C284" s="25"/>
      <c r="D284" s="25"/>
      <c r="E284" s="25"/>
      <c r="G284" s="4"/>
      <c r="I284" s="4"/>
      <c r="J284" s="4"/>
      <c r="T284" s="26"/>
      <c r="AD284" s="25" t="s">
        <v>998</v>
      </c>
      <c r="AE284" s="25">
        <v>0.21400499999999986</v>
      </c>
      <c r="AF284" s="25">
        <v>0.21400499999999986</v>
      </c>
      <c r="AG284" s="25" t="s">
        <v>16</v>
      </c>
      <c r="AH284" s="25" t="s">
        <v>219</v>
      </c>
    </row>
    <row r="285" spans="1:34" customFormat="1" x14ac:dyDescent="0.25">
      <c r="A285" s="25"/>
      <c r="B285" s="25"/>
      <c r="C285" s="25"/>
      <c r="D285" s="25"/>
      <c r="E285" s="25"/>
      <c r="G285" s="4"/>
      <c r="I285" s="4"/>
      <c r="J285" s="4"/>
      <c r="T285" s="26"/>
      <c r="AD285" s="25" t="s">
        <v>996</v>
      </c>
      <c r="AE285" s="25">
        <v>0.25396199999999997</v>
      </c>
      <c r="AF285" s="25">
        <v>0.25396199999999997</v>
      </c>
      <c r="AG285" s="25" t="s">
        <v>16</v>
      </c>
      <c r="AH285" s="25" t="s">
        <v>218</v>
      </c>
    </row>
    <row r="286" spans="1:34" customFormat="1" x14ac:dyDescent="0.25">
      <c r="A286" s="25"/>
      <c r="B286" s="25"/>
      <c r="C286" s="25"/>
      <c r="D286" s="25"/>
      <c r="E286" s="25"/>
      <c r="G286" s="4"/>
      <c r="I286" s="4"/>
      <c r="J286" s="4"/>
      <c r="T286" s="26"/>
      <c r="AD286" s="25" t="s">
        <v>654</v>
      </c>
      <c r="AE286" s="25">
        <v>25.088221999999995</v>
      </c>
      <c r="AF286" s="25">
        <v>25.088221999999995</v>
      </c>
      <c r="AG286" s="25" t="s">
        <v>14</v>
      </c>
      <c r="AH286" s="25" t="s">
        <v>225</v>
      </c>
    </row>
    <row r="287" spans="1:34" customFormat="1" x14ac:dyDescent="0.25">
      <c r="A287" s="25"/>
      <c r="B287" s="25"/>
      <c r="C287" s="25"/>
      <c r="D287" s="25"/>
      <c r="E287" s="25"/>
      <c r="G287" s="4"/>
      <c r="I287" s="4"/>
      <c r="J287" s="4"/>
      <c r="T287" s="26"/>
      <c r="AD287" s="25" t="s">
        <v>651</v>
      </c>
      <c r="AE287" s="25">
        <v>28.274752000000007</v>
      </c>
      <c r="AF287" s="25">
        <v>28.274752000000007</v>
      </c>
      <c r="AG287" s="25" t="s">
        <v>14</v>
      </c>
      <c r="AH287" s="25" t="s">
        <v>218</v>
      </c>
    </row>
    <row r="288" spans="1:34" customFormat="1" x14ac:dyDescent="0.25">
      <c r="A288" s="25"/>
      <c r="B288" s="25"/>
      <c r="C288" s="25"/>
      <c r="D288" s="25"/>
      <c r="E288" s="25"/>
      <c r="G288" s="4"/>
      <c r="I288" s="4"/>
      <c r="J288" s="4"/>
      <c r="T288" s="26"/>
      <c r="AD288" s="25" t="s">
        <v>695</v>
      </c>
      <c r="AE288" s="25">
        <v>15.026921000000005</v>
      </c>
      <c r="AF288" s="25">
        <v>15.026921000000005</v>
      </c>
      <c r="AG288" s="25" t="s">
        <v>204</v>
      </c>
      <c r="AH288" s="25" t="s">
        <v>218</v>
      </c>
    </row>
    <row r="289" spans="1:34" customFormat="1" x14ac:dyDescent="0.25">
      <c r="A289" s="25"/>
      <c r="B289" s="25"/>
      <c r="C289" s="25"/>
      <c r="D289" s="25"/>
      <c r="E289" s="25"/>
      <c r="G289" s="4"/>
      <c r="I289" s="4"/>
      <c r="J289" s="4"/>
      <c r="T289" s="26"/>
      <c r="AD289" s="25" t="s">
        <v>697</v>
      </c>
      <c r="AE289" s="25">
        <v>14.618611999999994</v>
      </c>
      <c r="AF289" s="25">
        <v>14.618611999999994</v>
      </c>
      <c r="AG289" s="25" t="s">
        <v>204</v>
      </c>
      <c r="AH289" s="25" t="s">
        <v>219</v>
      </c>
    </row>
    <row r="290" spans="1:34" customFormat="1" x14ac:dyDescent="0.25">
      <c r="A290" s="25"/>
      <c r="B290" s="25"/>
      <c r="C290" s="25"/>
      <c r="D290" s="25"/>
      <c r="E290" s="25"/>
      <c r="G290" s="4"/>
      <c r="I290" s="4"/>
      <c r="J290" s="4"/>
      <c r="T290" s="26"/>
      <c r="AD290" s="25" t="s">
        <v>690</v>
      </c>
      <c r="AE290" s="25">
        <v>12.854486999999999</v>
      </c>
      <c r="AF290" s="25">
        <v>12.854486999999999</v>
      </c>
      <c r="AG290" s="25" t="s">
        <v>87</v>
      </c>
      <c r="AH290" s="25" t="s">
        <v>210</v>
      </c>
    </row>
    <row r="291" spans="1:34" customFormat="1" x14ac:dyDescent="0.25">
      <c r="A291" s="25"/>
      <c r="B291" s="25"/>
      <c r="C291" s="25"/>
      <c r="D291" s="25"/>
      <c r="E291" s="25"/>
      <c r="G291" s="4"/>
      <c r="I291" s="4"/>
      <c r="J291" s="4"/>
      <c r="T291" s="26"/>
      <c r="AD291" s="25" t="s">
        <v>667</v>
      </c>
      <c r="AE291" s="25">
        <v>15.359452999999993</v>
      </c>
      <c r="AF291" s="25">
        <v>15.359452999999993</v>
      </c>
      <c r="AG291" s="25" t="s">
        <v>17</v>
      </c>
      <c r="AH291" s="25" t="s">
        <v>225</v>
      </c>
    </row>
    <row r="292" spans="1:34" customFormat="1" x14ac:dyDescent="0.25">
      <c r="A292" s="25"/>
      <c r="B292" s="25"/>
      <c r="C292" s="25"/>
      <c r="D292" s="25"/>
      <c r="E292" s="25"/>
      <c r="G292" s="4"/>
      <c r="I292" s="4"/>
      <c r="J292" s="4"/>
      <c r="T292" s="26"/>
      <c r="AD292" s="25" t="s">
        <v>664</v>
      </c>
      <c r="AE292" s="25">
        <v>15.765048999999996</v>
      </c>
      <c r="AF292" s="25">
        <v>15.765048999999996</v>
      </c>
      <c r="AG292" s="25" t="s">
        <v>17</v>
      </c>
      <c r="AH292" s="25" t="s">
        <v>218</v>
      </c>
    </row>
    <row r="293" spans="1:34" customFormat="1" x14ac:dyDescent="0.25">
      <c r="A293" s="25"/>
      <c r="B293" s="25"/>
      <c r="C293" s="25"/>
      <c r="D293" s="25"/>
      <c r="E293" s="25"/>
      <c r="G293" s="4"/>
      <c r="I293" s="4"/>
      <c r="J293" s="4"/>
      <c r="T293" s="26"/>
      <c r="AD293" s="25" t="s">
        <v>695</v>
      </c>
      <c r="AE293" s="25">
        <v>15.026921000000005</v>
      </c>
      <c r="AF293" s="25">
        <v>15.026921000000005</v>
      </c>
      <c r="AG293" s="25" t="s">
        <v>204</v>
      </c>
      <c r="AH293" s="25" t="s">
        <v>218</v>
      </c>
    </row>
    <row r="294" spans="1:34" customFormat="1" x14ac:dyDescent="0.25">
      <c r="A294" s="25"/>
      <c r="B294" s="25"/>
      <c r="C294" s="25"/>
      <c r="D294" s="25"/>
      <c r="E294" s="25"/>
      <c r="G294" s="4"/>
      <c r="I294" s="4"/>
      <c r="J294" s="4"/>
      <c r="T294" s="26"/>
      <c r="AD294" s="25" t="s">
        <v>697</v>
      </c>
      <c r="AE294" s="25">
        <v>14.618611999999994</v>
      </c>
      <c r="AF294" s="25">
        <v>14.618611999999994</v>
      </c>
      <c r="AG294" s="25" t="s">
        <v>204</v>
      </c>
      <c r="AH294" s="25" t="s">
        <v>219</v>
      </c>
    </row>
    <row r="295" spans="1:34" customFormat="1" x14ac:dyDescent="0.25">
      <c r="A295" s="25"/>
      <c r="B295" s="25"/>
      <c r="C295" s="25"/>
      <c r="D295" s="25"/>
      <c r="E295" s="25"/>
      <c r="G295" s="4"/>
      <c r="I295" s="4"/>
      <c r="J295" s="4"/>
      <c r="T295" s="26"/>
      <c r="AD295" s="25" t="s">
        <v>635</v>
      </c>
      <c r="AE295" s="25">
        <v>0.18816300000000014</v>
      </c>
      <c r="AF295" s="25">
        <v>0.18816300000000014</v>
      </c>
      <c r="AG295" s="25" t="s">
        <v>20</v>
      </c>
      <c r="AH295" s="25" t="s">
        <v>218</v>
      </c>
    </row>
    <row r="296" spans="1:34" customFormat="1" x14ac:dyDescent="0.25">
      <c r="A296" s="25"/>
      <c r="B296" s="25"/>
      <c r="C296" s="25"/>
      <c r="D296" s="25"/>
      <c r="E296" s="25"/>
      <c r="G296" s="4"/>
      <c r="I296" s="4"/>
      <c r="J296" s="4"/>
      <c r="T296" s="26"/>
      <c r="AD296" s="25" t="s">
        <v>639</v>
      </c>
      <c r="AE296" s="25">
        <v>0.17584399999999997</v>
      </c>
      <c r="AF296" s="25">
        <v>0.17584399999999997</v>
      </c>
      <c r="AG296" s="25" t="s">
        <v>20</v>
      </c>
      <c r="AH296" s="25" t="s">
        <v>219</v>
      </c>
    </row>
    <row r="297" spans="1:34" customFormat="1" x14ac:dyDescent="0.25">
      <c r="A297" s="25"/>
      <c r="B297" s="25"/>
      <c r="C297" s="25"/>
      <c r="D297" s="25"/>
      <c r="E297" s="25"/>
      <c r="G297" s="4"/>
      <c r="I297" s="4"/>
      <c r="J297" s="4"/>
      <c r="T297" s="26"/>
      <c r="AD297" s="25" t="s">
        <v>668</v>
      </c>
      <c r="AE297" s="25">
        <v>0.27030399999999993</v>
      </c>
      <c r="AF297" s="25">
        <v>0.27030399999999993</v>
      </c>
      <c r="AG297" s="25" t="s">
        <v>40</v>
      </c>
      <c r="AH297" s="25" t="s">
        <v>218</v>
      </c>
    </row>
    <row r="298" spans="1:34" customFormat="1" x14ac:dyDescent="0.25">
      <c r="A298" s="25"/>
      <c r="B298" s="25"/>
      <c r="C298" s="25"/>
      <c r="D298" s="25"/>
      <c r="E298" s="25"/>
      <c r="G298" s="4"/>
      <c r="I298" s="4"/>
      <c r="J298" s="4"/>
      <c r="T298" s="26"/>
      <c r="AD298" s="25" t="s">
        <v>672</v>
      </c>
      <c r="AE298" s="25">
        <v>0.26180000000000003</v>
      </c>
      <c r="AF298" s="25">
        <v>0.26180000000000003</v>
      </c>
      <c r="AG298" s="25" t="s">
        <v>40</v>
      </c>
      <c r="AH298" s="25" t="s">
        <v>219</v>
      </c>
    </row>
    <row r="299" spans="1:34" customFormat="1" x14ac:dyDescent="0.25">
      <c r="A299" s="25"/>
      <c r="B299" s="25"/>
      <c r="C299" s="25"/>
      <c r="D299" s="25"/>
      <c r="E299" s="25"/>
      <c r="G299" s="4"/>
      <c r="I299" s="4"/>
      <c r="J299" s="4"/>
      <c r="T299" s="26"/>
      <c r="AD299" s="25" t="s">
        <v>682</v>
      </c>
      <c r="AE299" s="25">
        <v>0.21977199999999994</v>
      </c>
      <c r="AF299" s="25">
        <v>0.21977199999999994</v>
      </c>
      <c r="AG299" s="25" t="s">
        <v>47</v>
      </c>
      <c r="AH299" s="25" t="s">
        <v>218</v>
      </c>
    </row>
    <row r="300" spans="1:34" customFormat="1" x14ac:dyDescent="0.25">
      <c r="A300" s="25"/>
      <c r="B300" s="25"/>
      <c r="C300" s="25"/>
      <c r="D300" s="25"/>
      <c r="E300" s="25"/>
      <c r="G300" s="4"/>
      <c r="I300" s="4"/>
      <c r="J300" s="4"/>
      <c r="T300" s="26"/>
      <c r="AD300" s="25" t="s">
        <v>686</v>
      </c>
      <c r="AE300" s="25">
        <v>0.20745500000000008</v>
      </c>
      <c r="AF300" s="25">
        <v>0.20745500000000008</v>
      </c>
      <c r="AG300" s="25" t="s">
        <v>47</v>
      </c>
      <c r="AH300" s="25" t="s">
        <v>219</v>
      </c>
    </row>
    <row r="301" spans="1:34" customFormat="1" x14ac:dyDescent="0.25">
      <c r="A301" s="25"/>
      <c r="B301" s="25"/>
      <c r="C301" s="25"/>
      <c r="D301" s="25"/>
      <c r="E301" s="25"/>
      <c r="G301" s="4"/>
      <c r="I301" s="4"/>
      <c r="J301" s="4"/>
      <c r="T301" s="26"/>
      <c r="AD301" s="25" t="s">
        <v>661</v>
      </c>
      <c r="AE301" s="25">
        <v>15.734137000000006</v>
      </c>
      <c r="AF301" s="25">
        <v>15.734137000000006</v>
      </c>
      <c r="AG301" s="25" t="s">
        <v>15</v>
      </c>
      <c r="AH301" s="25" t="s">
        <v>219</v>
      </c>
    </row>
    <row r="302" spans="1:34" customFormat="1" x14ac:dyDescent="0.25">
      <c r="A302" s="25"/>
      <c r="B302" s="25"/>
      <c r="C302" s="25"/>
      <c r="D302" s="25"/>
      <c r="E302" s="25"/>
      <c r="G302" s="4"/>
      <c r="I302" s="4"/>
      <c r="J302" s="4"/>
      <c r="T302" s="26"/>
      <c r="AD302" s="25" t="s">
        <v>656</v>
      </c>
      <c r="AE302" s="25">
        <v>19.30333700000001</v>
      </c>
      <c r="AF302" s="25">
        <v>19.30333700000001</v>
      </c>
      <c r="AG302" s="25" t="s">
        <v>15</v>
      </c>
      <c r="AH302" s="25" t="s">
        <v>218</v>
      </c>
    </row>
    <row r="303" spans="1:34" customFormat="1" x14ac:dyDescent="0.25">
      <c r="A303" s="25"/>
      <c r="B303" s="25"/>
      <c r="C303" s="25"/>
      <c r="D303" s="25"/>
      <c r="E303" s="25"/>
      <c r="G303" s="4"/>
      <c r="I303" s="4"/>
      <c r="J303" s="4"/>
      <c r="T303" s="26"/>
      <c r="AD303" s="25" t="s">
        <v>998</v>
      </c>
      <c r="AE303" s="25">
        <v>0.21400499999999986</v>
      </c>
      <c r="AF303" s="25">
        <v>0.21400499999999986</v>
      </c>
      <c r="AG303" s="25" t="s">
        <v>16</v>
      </c>
      <c r="AH303" s="25" t="s">
        <v>219</v>
      </c>
    </row>
    <row r="304" spans="1:34" customFormat="1" x14ac:dyDescent="0.25">
      <c r="A304" s="25"/>
      <c r="B304" s="25"/>
      <c r="C304" s="25"/>
      <c r="D304" s="25"/>
      <c r="E304" s="25"/>
      <c r="G304" s="4"/>
      <c r="I304" s="4"/>
      <c r="J304" s="4"/>
      <c r="T304" s="26"/>
      <c r="AD304" s="25" t="s">
        <v>996</v>
      </c>
      <c r="AE304" s="25">
        <v>0.25396199999999997</v>
      </c>
      <c r="AF304" s="25">
        <v>0.25396199999999997</v>
      </c>
      <c r="AG304" s="25" t="s">
        <v>16</v>
      </c>
      <c r="AH304" s="25" t="s">
        <v>218</v>
      </c>
    </row>
    <row r="305" spans="1:34" customFormat="1" x14ac:dyDescent="0.25">
      <c r="A305" s="25"/>
      <c r="B305" s="25"/>
      <c r="C305" s="25"/>
      <c r="D305" s="25"/>
      <c r="E305" s="25"/>
      <c r="G305" s="4"/>
      <c r="I305" s="4"/>
      <c r="J305" s="4"/>
      <c r="T305" s="26"/>
      <c r="AD305" s="25" t="s">
        <v>654</v>
      </c>
      <c r="AE305" s="25">
        <v>25.088221999999995</v>
      </c>
      <c r="AF305" s="25">
        <v>25.088221999999995</v>
      </c>
      <c r="AG305" s="25" t="s">
        <v>14</v>
      </c>
      <c r="AH305" s="25" t="s">
        <v>225</v>
      </c>
    </row>
    <row r="306" spans="1:34" customFormat="1" x14ac:dyDescent="0.25">
      <c r="A306" s="25"/>
      <c r="B306" s="25"/>
      <c r="C306" s="25"/>
      <c r="D306" s="25"/>
      <c r="E306" s="25"/>
      <c r="G306" s="4"/>
      <c r="I306" s="4"/>
      <c r="J306" s="4"/>
      <c r="T306" s="26"/>
      <c r="AD306" s="25" t="s">
        <v>651</v>
      </c>
      <c r="AE306" s="25">
        <v>28.274752000000007</v>
      </c>
      <c r="AF306" s="25">
        <v>28.274752000000007</v>
      </c>
      <c r="AG306" s="25" t="s">
        <v>14</v>
      </c>
      <c r="AH306" s="25" t="s">
        <v>218</v>
      </c>
    </row>
    <row r="307" spans="1:34" customFormat="1" x14ac:dyDescent="0.25">
      <c r="A307" s="25"/>
      <c r="B307" s="25"/>
      <c r="C307" s="25"/>
      <c r="D307" s="25"/>
      <c r="E307" s="25"/>
      <c r="G307" s="4"/>
      <c r="I307" s="4"/>
      <c r="J307" s="4"/>
      <c r="T307" s="26"/>
      <c r="AD307" s="25" t="s">
        <v>664</v>
      </c>
      <c r="AE307" s="25">
        <v>15.765048999999996</v>
      </c>
      <c r="AF307" s="25">
        <v>15.765048999999996</v>
      </c>
      <c r="AG307" s="25" t="s">
        <v>17</v>
      </c>
      <c r="AH307" s="25" t="s">
        <v>218</v>
      </c>
    </row>
    <row r="308" spans="1:34" customFormat="1" x14ac:dyDescent="0.25">
      <c r="A308" s="25"/>
      <c r="B308" s="25"/>
      <c r="C308" s="25"/>
      <c r="D308" s="25"/>
      <c r="E308" s="25"/>
      <c r="G308" s="4"/>
      <c r="I308" s="4"/>
      <c r="J308" s="4"/>
      <c r="T308" s="26"/>
      <c r="AD308" s="25" t="s">
        <v>667</v>
      </c>
      <c r="AE308" s="25">
        <v>15.359452999999993</v>
      </c>
      <c r="AF308" s="25">
        <v>15.359452999999993</v>
      </c>
      <c r="AG308" s="25" t="s">
        <v>17</v>
      </c>
      <c r="AH308" s="25" t="s">
        <v>225</v>
      </c>
    </row>
    <row r="309" spans="1:34" customFormat="1" x14ac:dyDescent="0.25">
      <c r="A309" s="25"/>
      <c r="B309" s="25"/>
      <c r="C309" s="25"/>
      <c r="D309" s="25"/>
      <c r="E309" s="25"/>
      <c r="G309" s="4"/>
      <c r="I309" s="4"/>
      <c r="J309" s="4"/>
      <c r="T309" s="26"/>
      <c r="AD309" s="25" t="s">
        <v>695</v>
      </c>
      <c r="AE309" s="25">
        <v>15.026921000000005</v>
      </c>
      <c r="AF309" s="25">
        <v>15.026921000000005</v>
      </c>
      <c r="AG309" s="25" t="s">
        <v>204</v>
      </c>
      <c r="AH309" s="25" t="s">
        <v>218</v>
      </c>
    </row>
    <row r="310" spans="1:34" customFormat="1" x14ac:dyDescent="0.25">
      <c r="A310" s="25"/>
      <c r="B310" s="25"/>
      <c r="C310" s="25"/>
      <c r="D310" s="25"/>
      <c r="E310" s="25"/>
      <c r="G310" s="4"/>
      <c r="I310" s="4"/>
      <c r="J310" s="4"/>
      <c r="T310" s="26"/>
      <c r="AD310" s="25" t="s">
        <v>697</v>
      </c>
      <c r="AE310" s="25">
        <v>14.618611999999994</v>
      </c>
      <c r="AF310" s="25">
        <v>14.618611999999994</v>
      </c>
      <c r="AG310" s="25" t="s">
        <v>204</v>
      </c>
      <c r="AH310" s="25" t="s">
        <v>219</v>
      </c>
    </row>
    <row r="311" spans="1:34" customFormat="1" x14ac:dyDescent="0.25">
      <c r="A311" s="25"/>
      <c r="B311" s="25"/>
      <c r="C311" s="25"/>
      <c r="D311" s="25"/>
      <c r="E311" s="25"/>
      <c r="G311" s="4"/>
      <c r="I311" s="4"/>
      <c r="J311" s="4"/>
      <c r="T311" s="26"/>
      <c r="AD311" s="25" t="s">
        <v>690</v>
      </c>
      <c r="AE311" s="25">
        <v>12.854486999999999</v>
      </c>
      <c r="AF311" s="25">
        <v>12.854486999999999</v>
      </c>
      <c r="AG311" s="25" t="s">
        <v>87</v>
      </c>
      <c r="AH311" s="25" t="s">
        <v>210</v>
      </c>
    </row>
    <row r="312" spans="1:34" customFormat="1" x14ac:dyDescent="0.25">
      <c r="A312" s="25"/>
      <c r="B312" s="25"/>
      <c r="C312" s="25"/>
      <c r="D312" s="25"/>
      <c r="E312" s="25"/>
      <c r="G312" s="4"/>
      <c r="I312" s="4"/>
      <c r="J312" s="4"/>
      <c r="T312" s="26"/>
      <c r="AD312" s="25" t="s">
        <v>690</v>
      </c>
      <c r="AE312" s="25">
        <v>12.854486999999999</v>
      </c>
      <c r="AF312" s="25">
        <v>12.854486999999999</v>
      </c>
      <c r="AG312" s="25" t="s">
        <v>87</v>
      </c>
      <c r="AH312" s="25" t="s">
        <v>210</v>
      </c>
    </row>
    <row r="313" spans="1:34" customFormat="1" x14ac:dyDescent="0.25">
      <c r="A313" s="25"/>
      <c r="B313" s="25"/>
      <c r="C313" s="25"/>
      <c r="D313" s="25"/>
      <c r="E313" s="25"/>
      <c r="G313" s="4"/>
      <c r="I313" s="4"/>
      <c r="J313" s="4"/>
      <c r="T313" s="26"/>
      <c r="AD313" s="25" t="s">
        <v>635</v>
      </c>
      <c r="AE313" s="25">
        <v>0.18816300000000014</v>
      </c>
      <c r="AF313" s="25">
        <v>0.18816300000000014</v>
      </c>
      <c r="AG313" s="25" t="s">
        <v>20</v>
      </c>
      <c r="AH313" s="25" t="s">
        <v>218</v>
      </c>
    </row>
    <row r="314" spans="1:34" customFormat="1" x14ac:dyDescent="0.25">
      <c r="A314" s="25"/>
      <c r="B314" s="25"/>
      <c r="C314" s="25"/>
      <c r="D314" s="25"/>
      <c r="E314" s="25"/>
      <c r="G314" s="4"/>
      <c r="I314" s="4"/>
      <c r="J314" s="4"/>
      <c r="T314" s="26"/>
      <c r="AD314" s="25" t="s">
        <v>639</v>
      </c>
      <c r="AE314" s="25">
        <v>0.17584399999999997</v>
      </c>
      <c r="AF314" s="25">
        <v>0.17584399999999997</v>
      </c>
      <c r="AG314" s="25" t="s">
        <v>20</v>
      </c>
      <c r="AH314" s="25" t="s">
        <v>219</v>
      </c>
    </row>
    <row r="315" spans="1:34" customFormat="1" x14ac:dyDescent="0.25">
      <c r="A315" s="25"/>
      <c r="B315" s="25"/>
      <c r="C315" s="25"/>
      <c r="D315" s="25"/>
      <c r="E315" s="25"/>
      <c r="G315" s="4"/>
      <c r="I315" s="4"/>
      <c r="J315" s="4"/>
      <c r="T315" s="26"/>
      <c r="AD315" s="25" t="s">
        <v>656</v>
      </c>
      <c r="AE315" s="25">
        <v>19.30333700000001</v>
      </c>
      <c r="AF315" s="25">
        <v>19.30333700000001</v>
      </c>
      <c r="AG315" s="25" t="s">
        <v>15</v>
      </c>
      <c r="AH315" s="25" t="s">
        <v>218</v>
      </c>
    </row>
    <row r="316" spans="1:34" customFormat="1" x14ac:dyDescent="0.25">
      <c r="A316" s="25"/>
      <c r="B316" s="25"/>
      <c r="C316" s="25"/>
      <c r="D316" s="25"/>
      <c r="E316" s="25"/>
      <c r="G316" s="4"/>
      <c r="I316" s="4"/>
      <c r="J316" s="4"/>
      <c r="T316" s="26"/>
      <c r="AD316" s="25" t="s">
        <v>661</v>
      </c>
      <c r="AE316" s="25">
        <v>15.734137000000006</v>
      </c>
      <c r="AF316" s="25">
        <v>15.734137000000006</v>
      </c>
      <c r="AG316" s="25" t="s">
        <v>15</v>
      </c>
      <c r="AH316" s="25" t="s">
        <v>219</v>
      </c>
    </row>
    <row r="317" spans="1:34" customFormat="1" x14ac:dyDescent="0.25">
      <c r="A317" s="25"/>
      <c r="B317" s="25"/>
      <c r="C317" s="25"/>
      <c r="D317" s="25"/>
      <c r="E317" s="25"/>
      <c r="G317" s="4"/>
      <c r="I317" s="4"/>
      <c r="J317" s="4"/>
      <c r="T317" s="26"/>
      <c r="AD317" s="25" t="s">
        <v>996</v>
      </c>
      <c r="AE317" s="25">
        <v>0.25396199999999997</v>
      </c>
      <c r="AF317" s="25">
        <v>0.25396199999999997</v>
      </c>
      <c r="AG317" s="25" t="s">
        <v>16</v>
      </c>
      <c r="AH317" s="25" t="s">
        <v>218</v>
      </c>
    </row>
    <row r="318" spans="1:34" customFormat="1" x14ac:dyDescent="0.25">
      <c r="A318" s="25"/>
      <c r="B318" s="25"/>
      <c r="C318" s="25"/>
      <c r="D318" s="25"/>
      <c r="E318" s="25"/>
      <c r="G318" s="4"/>
      <c r="I318" s="4"/>
      <c r="J318" s="4"/>
      <c r="T318" s="26"/>
      <c r="AD318" s="25" t="s">
        <v>998</v>
      </c>
      <c r="AE318" s="25">
        <v>0.21400499999999986</v>
      </c>
      <c r="AF318" s="25">
        <v>0.21400499999999986</v>
      </c>
      <c r="AG318" s="25" t="s">
        <v>16</v>
      </c>
      <c r="AH318" s="25" t="s">
        <v>219</v>
      </c>
    </row>
    <row r="319" spans="1:34" customFormat="1" x14ac:dyDescent="0.25">
      <c r="A319" s="25"/>
      <c r="B319" s="25"/>
      <c r="C319" s="25"/>
      <c r="D319" s="25"/>
      <c r="E319" s="25"/>
      <c r="G319" s="4"/>
      <c r="I319" s="4"/>
      <c r="J319" s="4"/>
      <c r="T319" s="26"/>
      <c r="AD319" s="25" t="s">
        <v>664</v>
      </c>
      <c r="AE319" s="25">
        <v>15.765048999999996</v>
      </c>
      <c r="AF319" s="25">
        <v>15.765048999999996</v>
      </c>
      <c r="AG319" s="25" t="s">
        <v>17</v>
      </c>
      <c r="AH319" s="25" t="s">
        <v>218</v>
      </c>
    </row>
    <row r="320" spans="1:34" customFormat="1" x14ac:dyDescent="0.25">
      <c r="A320" s="25"/>
      <c r="B320" s="25"/>
      <c r="C320" s="25"/>
      <c r="D320" s="25"/>
      <c r="E320" s="25"/>
      <c r="G320" s="4"/>
      <c r="I320" s="4"/>
      <c r="J320" s="4"/>
      <c r="T320" s="26"/>
      <c r="AD320" s="25" t="s">
        <v>667</v>
      </c>
      <c r="AE320" s="25">
        <v>15.359452999999993</v>
      </c>
      <c r="AF320" s="25">
        <v>15.359452999999993</v>
      </c>
      <c r="AG320" s="25" t="s">
        <v>17</v>
      </c>
      <c r="AH320" s="25" t="s">
        <v>225</v>
      </c>
    </row>
    <row r="321" spans="1:34" customFormat="1" x14ac:dyDescent="0.25">
      <c r="A321" s="25"/>
      <c r="B321" s="25"/>
      <c r="C321" s="25"/>
      <c r="D321" s="25"/>
      <c r="E321" s="25"/>
      <c r="G321" s="4"/>
      <c r="I321" s="4"/>
      <c r="J321" s="4"/>
      <c r="T321" s="26"/>
      <c r="AD321" s="25" t="s">
        <v>682</v>
      </c>
      <c r="AE321" s="25">
        <v>0.21977199999999994</v>
      </c>
      <c r="AF321" s="25">
        <v>0.21977199999999994</v>
      </c>
      <c r="AG321" s="25" t="s">
        <v>47</v>
      </c>
      <c r="AH321" s="25" t="s">
        <v>218</v>
      </c>
    </row>
    <row r="322" spans="1:34" customFormat="1" x14ac:dyDescent="0.25">
      <c r="A322" s="25"/>
      <c r="B322" s="25"/>
      <c r="C322" s="25"/>
      <c r="D322" s="25"/>
      <c r="E322" s="25"/>
      <c r="G322" s="4"/>
      <c r="I322" s="4"/>
      <c r="J322" s="4"/>
      <c r="T322" s="26"/>
      <c r="AD322" s="25" t="s">
        <v>686</v>
      </c>
      <c r="AE322" s="25">
        <v>0.20745500000000008</v>
      </c>
      <c r="AF322" s="25">
        <v>0.20745500000000008</v>
      </c>
      <c r="AG322" s="25" t="s">
        <v>47</v>
      </c>
      <c r="AH322" s="25" t="s">
        <v>219</v>
      </c>
    </row>
    <row r="323" spans="1:34" customFormat="1" x14ac:dyDescent="0.25">
      <c r="A323" s="25"/>
      <c r="B323" s="25"/>
      <c r="C323" s="25"/>
      <c r="D323" s="25"/>
      <c r="E323" s="25"/>
      <c r="G323" s="4"/>
      <c r="I323" s="4"/>
      <c r="J323" s="4"/>
      <c r="T323" s="26"/>
      <c r="AD323" s="25" t="s">
        <v>695</v>
      </c>
      <c r="AE323" s="25">
        <v>15.026921000000005</v>
      </c>
      <c r="AF323" s="25">
        <v>15.026921000000005</v>
      </c>
      <c r="AG323" s="25" t="s">
        <v>204</v>
      </c>
      <c r="AH323" s="25" t="s">
        <v>218</v>
      </c>
    </row>
    <row r="324" spans="1:34" customFormat="1" x14ac:dyDescent="0.25">
      <c r="A324" s="25"/>
      <c r="B324" s="25"/>
      <c r="C324" s="25"/>
      <c r="D324" s="25"/>
      <c r="E324" s="25"/>
      <c r="G324" s="4"/>
      <c r="I324" s="4"/>
      <c r="J324" s="4"/>
      <c r="T324" s="26"/>
      <c r="AD324" s="25" t="s">
        <v>697</v>
      </c>
      <c r="AE324" s="25">
        <v>14.618611999999994</v>
      </c>
      <c r="AF324" s="25">
        <v>14.618611999999994</v>
      </c>
      <c r="AG324" s="25" t="s">
        <v>204</v>
      </c>
      <c r="AH324" s="25" t="s">
        <v>219</v>
      </c>
    </row>
    <row r="325" spans="1:34" customFormat="1" x14ac:dyDescent="0.25">
      <c r="A325" s="25"/>
      <c r="B325" s="25"/>
      <c r="C325" s="25"/>
      <c r="D325" s="25"/>
      <c r="E325" s="25"/>
      <c r="G325" s="4"/>
      <c r="I325" s="4"/>
      <c r="J325" s="4"/>
      <c r="T325" s="26"/>
      <c r="AD325" s="25" t="s">
        <v>635</v>
      </c>
      <c r="AE325" s="25">
        <v>0.18816300000000014</v>
      </c>
      <c r="AF325" s="25">
        <v>0.18816300000000014</v>
      </c>
      <c r="AG325" s="25" t="s">
        <v>20</v>
      </c>
      <c r="AH325" s="25" t="s">
        <v>218</v>
      </c>
    </row>
    <row r="326" spans="1:34" customFormat="1" x14ac:dyDescent="0.25">
      <c r="A326" s="25"/>
      <c r="B326" s="25"/>
      <c r="C326" s="25"/>
      <c r="D326" s="25"/>
      <c r="E326" s="25"/>
      <c r="G326" s="4"/>
      <c r="I326" s="4"/>
      <c r="J326" s="4"/>
      <c r="T326" s="26"/>
      <c r="AD326" s="25" t="s">
        <v>639</v>
      </c>
      <c r="AE326" s="25">
        <v>0.17584399999999997</v>
      </c>
      <c r="AF326" s="25">
        <v>0.17584399999999997</v>
      </c>
      <c r="AG326" s="25" t="s">
        <v>20</v>
      </c>
      <c r="AH326" s="25" t="s">
        <v>219</v>
      </c>
    </row>
    <row r="327" spans="1:34" customFormat="1" x14ac:dyDescent="0.25">
      <c r="A327" s="25"/>
      <c r="B327" s="25"/>
      <c r="C327" s="25"/>
      <c r="D327" s="25"/>
      <c r="E327" s="25"/>
      <c r="G327" s="4"/>
      <c r="I327" s="4"/>
      <c r="J327" s="4"/>
      <c r="T327" s="26"/>
      <c r="AD327" s="25" t="s">
        <v>656</v>
      </c>
      <c r="AE327" s="25">
        <v>19.30333700000001</v>
      </c>
      <c r="AF327" s="25">
        <v>19.30333700000001</v>
      </c>
      <c r="AG327" s="25" t="s">
        <v>15</v>
      </c>
      <c r="AH327" s="25" t="s">
        <v>218</v>
      </c>
    </row>
    <row r="328" spans="1:34" customFormat="1" x14ac:dyDescent="0.25">
      <c r="A328" s="25"/>
      <c r="B328" s="25"/>
      <c r="C328" s="25"/>
      <c r="D328" s="25"/>
      <c r="E328" s="25"/>
      <c r="G328" s="4"/>
      <c r="I328" s="4"/>
      <c r="J328" s="4"/>
      <c r="T328" s="26"/>
      <c r="AD328" s="25" t="s">
        <v>661</v>
      </c>
      <c r="AE328" s="25">
        <v>15.734137000000006</v>
      </c>
      <c r="AF328" s="25">
        <v>15.734137000000006</v>
      </c>
      <c r="AG328" s="25" t="s">
        <v>15</v>
      </c>
      <c r="AH328" s="25" t="s">
        <v>219</v>
      </c>
    </row>
    <row r="329" spans="1:34" customFormat="1" x14ac:dyDescent="0.25">
      <c r="A329" s="25"/>
      <c r="B329" s="25"/>
      <c r="C329" s="25"/>
      <c r="D329" s="25"/>
      <c r="E329" s="25"/>
      <c r="G329" s="4"/>
      <c r="I329" s="4"/>
      <c r="J329" s="4"/>
      <c r="T329" s="26"/>
      <c r="AD329" s="25" t="s">
        <v>996</v>
      </c>
      <c r="AE329" s="25">
        <v>0.25396199999999997</v>
      </c>
      <c r="AF329" s="25">
        <v>0.25396199999999997</v>
      </c>
      <c r="AG329" s="25" t="s">
        <v>16</v>
      </c>
      <c r="AH329" s="25" t="s">
        <v>218</v>
      </c>
    </row>
    <row r="330" spans="1:34" customFormat="1" x14ac:dyDescent="0.25">
      <c r="A330" s="25"/>
      <c r="B330" s="25"/>
      <c r="C330" s="25"/>
      <c r="D330" s="25"/>
      <c r="E330" s="25"/>
      <c r="G330" s="4"/>
      <c r="I330" s="4"/>
      <c r="J330" s="4"/>
      <c r="T330" s="26"/>
      <c r="AD330" s="25" t="s">
        <v>998</v>
      </c>
      <c r="AE330" s="25">
        <v>0.21400499999999986</v>
      </c>
      <c r="AF330" s="25">
        <v>0.21400499999999986</v>
      </c>
      <c r="AG330" s="25" t="s">
        <v>16</v>
      </c>
      <c r="AH330" s="25" t="s">
        <v>219</v>
      </c>
    </row>
    <row r="331" spans="1:34" customFormat="1" x14ac:dyDescent="0.25">
      <c r="A331" s="25"/>
      <c r="B331" s="25"/>
      <c r="C331" s="25"/>
      <c r="D331" s="25"/>
      <c r="E331" s="25"/>
      <c r="G331" s="4"/>
      <c r="I331" s="4"/>
      <c r="J331" s="4"/>
      <c r="T331" s="26"/>
      <c r="AD331" s="25" t="s">
        <v>664</v>
      </c>
      <c r="AE331" s="25">
        <v>15.765048999999996</v>
      </c>
      <c r="AF331" s="25">
        <v>15.765048999999996</v>
      </c>
      <c r="AG331" s="25" t="s">
        <v>17</v>
      </c>
      <c r="AH331" s="25" t="s">
        <v>218</v>
      </c>
    </row>
    <row r="332" spans="1:34" customFormat="1" x14ac:dyDescent="0.25">
      <c r="A332" s="25"/>
      <c r="B332" s="25"/>
      <c r="C332" s="25"/>
      <c r="D332" s="25"/>
      <c r="E332" s="25"/>
      <c r="G332" s="4"/>
      <c r="I332" s="4"/>
      <c r="J332" s="4"/>
      <c r="T332" s="26"/>
      <c r="AD332" s="25" t="s">
        <v>667</v>
      </c>
      <c r="AE332" s="25">
        <v>15.359452999999993</v>
      </c>
      <c r="AF332" s="25">
        <v>15.359452999999993</v>
      </c>
      <c r="AG332" s="25" t="s">
        <v>17</v>
      </c>
      <c r="AH332" s="25" t="s">
        <v>225</v>
      </c>
    </row>
    <row r="333" spans="1:34" customFormat="1" x14ac:dyDescent="0.25">
      <c r="A333" s="25"/>
      <c r="B333" s="25"/>
      <c r="C333" s="25"/>
      <c r="D333" s="25"/>
      <c r="E333" s="25"/>
      <c r="G333" s="4"/>
      <c r="I333" s="4"/>
      <c r="J333" s="4"/>
      <c r="T333" s="26"/>
      <c r="AD333" s="25" t="s">
        <v>682</v>
      </c>
      <c r="AE333" s="25">
        <v>0.21977199999999994</v>
      </c>
      <c r="AF333" s="25">
        <v>0.21977199999999994</v>
      </c>
      <c r="AG333" s="25" t="s">
        <v>47</v>
      </c>
      <c r="AH333" s="25" t="s">
        <v>218</v>
      </c>
    </row>
    <row r="334" spans="1:34" customFormat="1" x14ac:dyDescent="0.25">
      <c r="A334" s="25"/>
      <c r="B334" s="25"/>
      <c r="C334" s="25"/>
      <c r="D334" s="25"/>
      <c r="E334" s="25"/>
      <c r="G334" s="4"/>
      <c r="I334" s="4"/>
      <c r="J334" s="4"/>
      <c r="T334" s="26"/>
      <c r="AD334" s="25" t="s">
        <v>686</v>
      </c>
      <c r="AE334" s="25">
        <v>0.20745500000000008</v>
      </c>
      <c r="AF334" s="25">
        <v>0.20745500000000008</v>
      </c>
      <c r="AG334" s="25" t="s">
        <v>47</v>
      </c>
      <c r="AH334" s="25" t="s">
        <v>219</v>
      </c>
    </row>
    <row r="335" spans="1:34" customFormat="1" x14ac:dyDescent="0.25">
      <c r="A335" s="25"/>
      <c r="B335" s="25"/>
      <c r="C335" s="25"/>
      <c r="D335" s="25"/>
      <c r="E335" s="25"/>
      <c r="G335" s="4"/>
      <c r="I335" s="4"/>
      <c r="J335" s="4"/>
      <c r="T335" s="26"/>
      <c r="AD335" s="25" t="s">
        <v>695</v>
      </c>
      <c r="AE335" s="25">
        <v>15.026921000000005</v>
      </c>
      <c r="AF335" s="25">
        <v>15.026921000000005</v>
      </c>
      <c r="AG335" s="25" t="s">
        <v>204</v>
      </c>
      <c r="AH335" s="25" t="s">
        <v>218</v>
      </c>
    </row>
    <row r="336" spans="1:34" customFormat="1" x14ac:dyDescent="0.25">
      <c r="A336" s="25"/>
      <c r="B336" s="25"/>
      <c r="C336" s="25"/>
      <c r="D336" s="25"/>
      <c r="E336" s="25"/>
      <c r="G336" s="4"/>
      <c r="I336" s="4"/>
      <c r="J336" s="4"/>
      <c r="T336" s="26"/>
      <c r="AD336" s="25" t="s">
        <v>697</v>
      </c>
      <c r="AE336" s="25">
        <v>14.618611999999994</v>
      </c>
      <c r="AF336" s="25">
        <v>14.618611999999994</v>
      </c>
      <c r="AG336" s="25" t="s">
        <v>204</v>
      </c>
      <c r="AH336" s="25" t="s">
        <v>219</v>
      </c>
    </row>
    <row r="337" spans="1:34" customFormat="1" x14ac:dyDescent="0.25">
      <c r="A337" s="25"/>
      <c r="B337" s="25"/>
      <c r="C337" s="25"/>
      <c r="D337" s="25"/>
      <c r="E337" s="25"/>
      <c r="G337" s="4"/>
      <c r="I337" s="4"/>
      <c r="J337" s="4"/>
      <c r="T337" s="26"/>
      <c r="AD337" s="25" t="s">
        <v>690</v>
      </c>
      <c r="AE337" s="25">
        <v>12.854486999999999</v>
      </c>
      <c r="AF337" s="25">
        <v>12.854486999999999</v>
      </c>
      <c r="AG337" s="25" t="s">
        <v>87</v>
      </c>
      <c r="AH337" s="25" t="s">
        <v>210</v>
      </c>
    </row>
    <row r="338" spans="1:34" customFormat="1" x14ac:dyDescent="0.25">
      <c r="A338" s="25"/>
      <c r="B338" s="25"/>
      <c r="C338" s="25"/>
      <c r="D338" s="25"/>
      <c r="E338" s="25"/>
      <c r="G338" s="4"/>
      <c r="I338" s="4"/>
      <c r="J338" s="4"/>
      <c r="T338" s="26"/>
      <c r="AD338" s="25" t="s">
        <v>996</v>
      </c>
      <c r="AE338" s="25">
        <v>0.25396199999999997</v>
      </c>
      <c r="AF338" s="25">
        <v>0.25396199999999997</v>
      </c>
      <c r="AG338" s="25" t="s">
        <v>16</v>
      </c>
      <c r="AH338" s="25" t="s">
        <v>218</v>
      </c>
    </row>
    <row r="339" spans="1:34" customFormat="1" x14ac:dyDescent="0.25">
      <c r="A339" s="25"/>
      <c r="B339" s="25"/>
      <c r="C339" s="25"/>
      <c r="D339" s="25"/>
      <c r="E339" s="25"/>
      <c r="G339" s="4"/>
      <c r="I339" s="4"/>
      <c r="J339" s="4"/>
      <c r="T339" s="26"/>
      <c r="AD339" s="25" t="s">
        <v>997</v>
      </c>
      <c r="AE339" s="25">
        <v>0.25118299999999999</v>
      </c>
      <c r="AF339" s="25">
        <v>0.25118299999999999</v>
      </c>
      <c r="AG339" s="25" t="s">
        <v>16</v>
      </c>
      <c r="AH339" s="25" t="s">
        <v>222</v>
      </c>
    </row>
    <row r="340" spans="1:34" customFormat="1" x14ac:dyDescent="0.25">
      <c r="A340" s="25"/>
      <c r="B340" s="25"/>
      <c r="C340" s="25"/>
      <c r="D340" s="25"/>
      <c r="E340" s="25"/>
      <c r="G340" s="4"/>
      <c r="I340" s="4"/>
      <c r="J340" s="4"/>
      <c r="T340" s="26"/>
      <c r="AD340" s="25" t="s">
        <v>998</v>
      </c>
      <c r="AE340" s="25">
        <v>0.21400499999999986</v>
      </c>
      <c r="AF340" s="25">
        <v>0.21400499999999986</v>
      </c>
      <c r="AG340" s="25" t="s">
        <v>16</v>
      </c>
      <c r="AH340" s="25" t="s">
        <v>219</v>
      </c>
    </row>
    <row r="341" spans="1:34" customFormat="1" x14ac:dyDescent="0.25">
      <c r="A341" s="25"/>
      <c r="B341" s="25"/>
      <c r="C341" s="25"/>
      <c r="D341" s="25"/>
      <c r="E341" s="25"/>
      <c r="G341" s="4"/>
      <c r="I341" s="4"/>
      <c r="J341" s="4"/>
      <c r="T341" s="26"/>
      <c r="AD341" s="25" t="s">
        <v>999</v>
      </c>
      <c r="AE341" s="25">
        <v>0.21088700000000002</v>
      </c>
      <c r="AF341" s="25">
        <v>0.21088700000000002</v>
      </c>
      <c r="AG341" s="25" t="s">
        <v>16</v>
      </c>
      <c r="AH341" s="25" t="s">
        <v>223</v>
      </c>
    </row>
    <row r="342" spans="1:34" customFormat="1" x14ac:dyDescent="0.25">
      <c r="A342" s="25"/>
      <c r="B342" s="25"/>
      <c r="C342" s="25"/>
      <c r="D342" s="25"/>
      <c r="E342" s="25"/>
      <c r="G342" s="4"/>
      <c r="I342" s="4"/>
      <c r="J342" s="4"/>
      <c r="T342" s="26"/>
      <c r="AD342" s="25" t="s">
        <v>664</v>
      </c>
      <c r="AE342" s="25">
        <v>15.765048999999996</v>
      </c>
      <c r="AF342" s="25">
        <v>15.765048999999996</v>
      </c>
      <c r="AG342" s="25" t="s">
        <v>17</v>
      </c>
      <c r="AH342" s="25" t="s">
        <v>218</v>
      </c>
    </row>
    <row r="343" spans="1:34" customFormat="1" x14ac:dyDescent="0.25">
      <c r="A343" s="25"/>
      <c r="B343" s="25"/>
      <c r="C343" s="25"/>
      <c r="D343" s="25"/>
      <c r="E343" s="25"/>
      <c r="G343" s="4"/>
      <c r="I343" s="4"/>
      <c r="J343" s="4"/>
      <c r="T343" s="26"/>
      <c r="AD343" s="25" t="s">
        <v>665</v>
      </c>
      <c r="AE343" s="25">
        <v>15.827437999999999</v>
      </c>
      <c r="AF343" s="25">
        <v>15.827437999999999</v>
      </c>
      <c r="AG343" s="25" t="s">
        <v>17</v>
      </c>
      <c r="AH343" s="25" t="s">
        <v>210</v>
      </c>
    </row>
    <row r="344" spans="1:34" customFormat="1" x14ac:dyDescent="0.25">
      <c r="A344" s="25"/>
      <c r="B344" s="25"/>
      <c r="C344" s="25"/>
      <c r="D344" s="25"/>
      <c r="E344" s="25"/>
      <c r="G344" s="4"/>
      <c r="I344" s="4"/>
      <c r="J344" s="4"/>
      <c r="T344" s="26"/>
      <c r="AD344" s="25" t="s">
        <v>666</v>
      </c>
      <c r="AE344" s="25">
        <v>15.424535000000001</v>
      </c>
      <c r="AF344" s="25">
        <v>15.424535000000001</v>
      </c>
      <c r="AG344" s="25" t="s">
        <v>17</v>
      </c>
      <c r="AH344" s="25" t="s">
        <v>224</v>
      </c>
    </row>
    <row r="345" spans="1:34" customFormat="1" x14ac:dyDescent="0.25">
      <c r="A345" s="25"/>
      <c r="B345" s="25"/>
      <c r="C345" s="25"/>
      <c r="D345" s="25"/>
      <c r="E345" s="25"/>
      <c r="G345" s="4"/>
      <c r="I345" s="4"/>
      <c r="J345" s="4"/>
      <c r="T345" s="26"/>
      <c r="AD345" s="25" t="s">
        <v>667</v>
      </c>
      <c r="AE345" s="25">
        <v>15.359452999999993</v>
      </c>
      <c r="AF345" s="25">
        <v>15.359452999999993</v>
      </c>
      <c r="AG345" s="25" t="s">
        <v>17</v>
      </c>
      <c r="AH345" s="25" t="s">
        <v>225</v>
      </c>
    </row>
    <row r="346" spans="1:34" customFormat="1" x14ac:dyDescent="0.25">
      <c r="A346" s="25"/>
      <c r="B346" s="25"/>
      <c r="C346" s="25"/>
      <c r="D346" s="25"/>
      <c r="E346" s="25"/>
      <c r="G346" s="4"/>
      <c r="I346" s="4"/>
      <c r="J346" s="4"/>
      <c r="T346" s="26"/>
      <c r="AD346" s="25" t="s">
        <v>671</v>
      </c>
      <c r="AE346" s="25">
        <v>0.27028100000000005</v>
      </c>
      <c r="AF346" s="25">
        <v>0.27028100000000005</v>
      </c>
      <c r="AG346" s="25" t="s">
        <v>40</v>
      </c>
      <c r="AH346" s="25" t="s">
        <v>222</v>
      </c>
    </row>
    <row r="347" spans="1:34" customFormat="1" x14ac:dyDescent="0.25">
      <c r="A347" s="25"/>
      <c r="B347" s="25"/>
      <c r="C347" s="25"/>
      <c r="D347" s="25"/>
      <c r="E347" s="25"/>
      <c r="G347" s="4"/>
      <c r="I347" s="4"/>
      <c r="J347" s="4"/>
      <c r="T347" s="26"/>
      <c r="AD347" s="25" t="s">
        <v>675</v>
      </c>
      <c r="AE347" s="25">
        <v>0.26152199999999998</v>
      </c>
      <c r="AF347" s="25">
        <v>0.26152199999999998</v>
      </c>
      <c r="AG347" s="25" t="s">
        <v>40</v>
      </c>
      <c r="AH347" s="25" t="s">
        <v>223</v>
      </c>
    </row>
    <row r="348" spans="1:34" customFormat="1" x14ac:dyDescent="0.25">
      <c r="A348" s="25"/>
      <c r="B348" s="25"/>
      <c r="C348" s="25"/>
      <c r="D348" s="25"/>
      <c r="E348" s="25"/>
      <c r="G348" s="4"/>
      <c r="I348" s="4"/>
      <c r="J348" s="4"/>
      <c r="T348" s="26"/>
      <c r="AD348" s="25" t="s">
        <v>686</v>
      </c>
      <c r="AE348" s="25">
        <v>0.20745500000000008</v>
      </c>
      <c r="AF348" s="25">
        <v>0.20745500000000008</v>
      </c>
      <c r="AG348" s="25" t="s">
        <v>47</v>
      </c>
      <c r="AH348" s="25" t="s">
        <v>219</v>
      </c>
    </row>
    <row r="349" spans="1:34" customFormat="1" x14ac:dyDescent="0.25">
      <c r="A349" s="25"/>
      <c r="B349" s="25"/>
      <c r="C349" s="25"/>
      <c r="D349" s="25"/>
      <c r="E349" s="25"/>
      <c r="G349" s="4"/>
      <c r="I349" s="4"/>
      <c r="J349" s="4"/>
      <c r="T349" s="26"/>
      <c r="AD349" s="25" t="s">
        <v>689</v>
      </c>
      <c r="AE349" s="25">
        <v>0.20093800000000001</v>
      </c>
      <c r="AF349" s="25">
        <v>0.20093800000000001</v>
      </c>
      <c r="AG349" s="25" t="s">
        <v>47</v>
      </c>
      <c r="AH349" s="25" t="s">
        <v>223</v>
      </c>
    </row>
    <row r="350" spans="1:34" customFormat="1" x14ac:dyDescent="0.25">
      <c r="A350" s="25"/>
      <c r="B350" s="25"/>
      <c r="C350" s="25"/>
      <c r="D350" s="25"/>
      <c r="E350" s="25"/>
      <c r="G350" s="4"/>
      <c r="I350" s="4"/>
      <c r="J350" s="4"/>
      <c r="T350" s="26"/>
      <c r="AD350" s="25" t="s">
        <v>682</v>
      </c>
      <c r="AE350" s="25">
        <v>0.21977199999999994</v>
      </c>
      <c r="AF350" s="25">
        <v>0.21977199999999994</v>
      </c>
      <c r="AG350" s="25" t="s">
        <v>47</v>
      </c>
      <c r="AH350" s="25" t="s">
        <v>218</v>
      </c>
    </row>
    <row r="351" spans="1:34" customFormat="1" x14ac:dyDescent="0.25">
      <c r="A351" s="25"/>
      <c r="B351" s="25"/>
      <c r="C351" s="25"/>
      <c r="D351" s="25"/>
      <c r="E351" s="25"/>
      <c r="G351" s="4"/>
      <c r="I351" s="4"/>
      <c r="J351" s="4"/>
      <c r="T351" s="26"/>
      <c r="AD351" s="25" t="s">
        <v>685</v>
      </c>
      <c r="AE351" s="25">
        <v>0.21431500000000001</v>
      </c>
      <c r="AF351" s="25">
        <v>0.21431500000000001</v>
      </c>
      <c r="AG351" s="25" t="s">
        <v>47</v>
      </c>
      <c r="AH351" s="25" t="s">
        <v>222</v>
      </c>
    </row>
    <row r="352" spans="1:34" customFormat="1" x14ac:dyDescent="0.25">
      <c r="A352" s="25"/>
      <c r="B352" s="25"/>
      <c r="C352" s="25"/>
      <c r="D352" s="25"/>
      <c r="E352" s="25"/>
      <c r="G352" s="4"/>
      <c r="I352" s="4"/>
      <c r="J352" s="4"/>
      <c r="T352" s="26"/>
      <c r="AD352" s="25" t="s">
        <v>695</v>
      </c>
      <c r="AE352" s="25">
        <v>15.026921000000005</v>
      </c>
      <c r="AF352" s="25">
        <v>15.026921000000005</v>
      </c>
      <c r="AG352" s="25" t="s">
        <v>204</v>
      </c>
      <c r="AH352" s="25" t="s">
        <v>218</v>
      </c>
    </row>
    <row r="353" spans="1:34" customFormat="1" x14ac:dyDescent="0.25">
      <c r="A353" s="25"/>
      <c r="B353" s="25"/>
      <c r="C353" s="25"/>
      <c r="D353" s="25"/>
      <c r="E353" s="25"/>
      <c r="G353" s="4"/>
      <c r="I353" s="4"/>
      <c r="J353" s="4"/>
      <c r="T353" s="26"/>
      <c r="AD353" s="25" t="s">
        <v>697</v>
      </c>
      <c r="AE353" s="25">
        <v>14.618611999999994</v>
      </c>
      <c r="AF353" s="25">
        <v>14.618611999999994</v>
      </c>
      <c r="AG353" s="25" t="s">
        <v>204</v>
      </c>
      <c r="AH353" s="25" t="s">
        <v>219</v>
      </c>
    </row>
    <row r="354" spans="1:34" customFormat="1" x14ac:dyDescent="0.25">
      <c r="A354" s="25"/>
      <c r="B354" s="25"/>
      <c r="C354" s="25"/>
      <c r="D354" s="25"/>
      <c r="E354" s="25"/>
      <c r="G354" s="4"/>
      <c r="I354" s="4"/>
      <c r="J354" s="4"/>
      <c r="T354" s="26"/>
      <c r="AD354" s="25" t="s">
        <v>696</v>
      </c>
      <c r="AE354" s="25">
        <v>15.063449999999996</v>
      </c>
      <c r="AF354" s="25">
        <v>15.063449999999996</v>
      </c>
      <c r="AG354" s="25" t="s">
        <v>204</v>
      </c>
      <c r="AH354" s="25" t="s">
        <v>222</v>
      </c>
    </row>
    <row r="355" spans="1:34" customFormat="1" x14ac:dyDescent="0.25">
      <c r="A355" s="25"/>
      <c r="B355" s="25"/>
      <c r="C355" s="25"/>
      <c r="D355" s="25"/>
      <c r="E355" s="25"/>
      <c r="G355" s="4"/>
      <c r="I355" s="4"/>
      <c r="J355" s="4"/>
      <c r="T355" s="26"/>
      <c r="AD355" s="25" t="s">
        <v>698</v>
      </c>
      <c r="AE355" s="25">
        <v>14.634362000000001</v>
      </c>
      <c r="AF355" s="25">
        <v>14.634362000000001</v>
      </c>
      <c r="AG355" s="25" t="s">
        <v>204</v>
      </c>
      <c r="AH355" s="25" t="s">
        <v>223</v>
      </c>
    </row>
    <row r="356" spans="1:34" customFormat="1" x14ac:dyDescent="0.25">
      <c r="A356" s="25"/>
      <c r="B356" s="25"/>
      <c r="C356" s="25"/>
      <c r="D356" s="25"/>
      <c r="E356" s="25"/>
      <c r="G356" s="4"/>
      <c r="I356" s="4"/>
      <c r="J356" s="4"/>
      <c r="T356" s="26"/>
      <c r="AD356" s="25" t="s">
        <v>690</v>
      </c>
      <c r="AE356" s="25">
        <v>12.854486999999999</v>
      </c>
      <c r="AF356" s="25">
        <v>12.854486999999999</v>
      </c>
      <c r="AG356" s="25" t="s">
        <v>87</v>
      </c>
      <c r="AH356" s="25" t="s">
        <v>210</v>
      </c>
    </row>
    <row r="357" spans="1:34" customFormat="1" x14ac:dyDescent="0.25">
      <c r="A357" s="25"/>
      <c r="B357" s="25"/>
      <c r="C357" s="25"/>
      <c r="D357" s="25"/>
      <c r="E357" s="25"/>
      <c r="G357" s="4"/>
      <c r="I357" s="4"/>
      <c r="J357" s="4"/>
      <c r="T357" s="26"/>
      <c r="AD357" s="25" t="s">
        <v>662</v>
      </c>
      <c r="AE357" s="25">
        <v>15.1645</v>
      </c>
      <c r="AF357" s="25">
        <v>15.1645</v>
      </c>
      <c r="AG357" s="25" t="s">
        <v>15</v>
      </c>
      <c r="AH357" s="25" t="s">
        <v>217</v>
      </c>
    </row>
    <row r="358" spans="1:34" customFormat="1" x14ac:dyDescent="0.25">
      <c r="A358" s="25"/>
      <c r="B358" s="25"/>
      <c r="C358" s="25"/>
      <c r="D358" s="25"/>
      <c r="E358" s="25"/>
      <c r="G358" s="4"/>
      <c r="I358" s="4"/>
      <c r="J358" s="4"/>
      <c r="T358" s="26"/>
      <c r="AD358" s="25" t="s">
        <v>678</v>
      </c>
      <c r="AE358" s="25">
        <v>0.23130000000000001</v>
      </c>
      <c r="AF358" s="25">
        <v>0.23130000000000001</v>
      </c>
      <c r="AG358" s="25" t="s">
        <v>45</v>
      </c>
      <c r="AH358" s="25" t="s">
        <v>216</v>
      </c>
    </row>
    <row r="359" spans="1:34" customFormat="1" x14ac:dyDescent="0.25">
      <c r="A359" s="25"/>
      <c r="B359" s="25"/>
      <c r="C359" s="25"/>
      <c r="D359" s="25"/>
      <c r="E359" s="25"/>
      <c r="G359" s="4"/>
      <c r="I359" s="4"/>
      <c r="J359" s="4"/>
      <c r="T359" s="26"/>
      <c r="AD359" s="25" t="s">
        <v>680</v>
      </c>
      <c r="AE359" s="25">
        <v>0.224</v>
      </c>
      <c r="AF359" s="25">
        <v>0.224</v>
      </c>
      <c r="AG359" s="25" t="s">
        <v>45</v>
      </c>
      <c r="AH359" s="25" t="s">
        <v>217</v>
      </c>
    </row>
    <row r="360" spans="1:34" customFormat="1" x14ac:dyDescent="0.25">
      <c r="A360" s="25"/>
      <c r="B360" s="25"/>
      <c r="C360" s="25"/>
      <c r="D360" s="25"/>
      <c r="E360" s="25"/>
      <c r="G360" s="4"/>
      <c r="I360" s="4"/>
      <c r="J360" s="4"/>
      <c r="T360" s="26"/>
      <c r="AD360" s="25" t="s">
        <v>669</v>
      </c>
      <c r="AE360" s="25">
        <v>0.26379999999999998</v>
      </c>
      <c r="AF360" s="25">
        <v>0.26379999999999998</v>
      </c>
      <c r="AG360" s="25" t="s">
        <v>40</v>
      </c>
      <c r="AH360" s="25" t="s">
        <v>216</v>
      </c>
    </row>
    <row r="361" spans="1:34" customFormat="1" x14ac:dyDescent="0.25">
      <c r="A361" s="25"/>
      <c r="B361" s="25"/>
      <c r="C361" s="25"/>
      <c r="D361" s="25"/>
      <c r="E361" s="25"/>
      <c r="G361" s="4"/>
      <c r="I361" s="4"/>
      <c r="J361" s="4"/>
      <c r="T361" s="26"/>
      <c r="AD361" s="25" t="s">
        <v>673</v>
      </c>
      <c r="AE361" s="25">
        <v>0.25059999999999999</v>
      </c>
      <c r="AF361" s="25">
        <v>0.25059999999999999</v>
      </c>
      <c r="AG361" s="25" t="s">
        <v>40</v>
      </c>
      <c r="AH361" s="25" t="s">
        <v>217</v>
      </c>
    </row>
    <row r="362" spans="1:34" customFormat="1" x14ac:dyDescent="0.25">
      <c r="A362" s="25"/>
      <c r="B362" s="25"/>
      <c r="C362" s="25"/>
      <c r="D362" s="25"/>
      <c r="E362" s="25"/>
      <c r="G362" s="4"/>
      <c r="I362" s="4"/>
      <c r="J362" s="4"/>
      <c r="T362" s="26"/>
      <c r="AD362" s="25" t="s">
        <v>645</v>
      </c>
      <c r="AE362" s="25">
        <v>0.32230000000000003</v>
      </c>
      <c r="AF362" s="25">
        <v>0.32230000000000003</v>
      </c>
      <c r="AG362" s="25" t="s">
        <v>12</v>
      </c>
      <c r="AH362" s="25" t="s">
        <v>216</v>
      </c>
    </row>
    <row r="363" spans="1:34" customFormat="1" x14ac:dyDescent="0.25">
      <c r="A363" s="25"/>
      <c r="B363" s="25"/>
      <c r="C363" s="25"/>
      <c r="D363" s="25"/>
      <c r="E363" s="25"/>
      <c r="G363" s="4"/>
      <c r="I363" s="4"/>
      <c r="J363" s="4"/>
      <c r="T363" s="26"/>
      <c r="AD363" s="25" t="s">
        <v>646</v>
      </c>
      <c r="AE363" s="25">
        <v>0.30719999999999997</v>
      </c>
      <c r="AF363" s="25">
        <v>0.30719999999999997</v>
      </c>
      <c r="AG363" s="25" t="s">
        <v>12</v>
      </c>
      <c r="AH363" s="25" t="s">
        <v>217</v>
      </c>
    </row>
    <row r="364" spans="1:34" customFormat="1" x14ac:dyDescent="0.25">
      <c r="A364" s="25"/>
      <c r="B364" s="25"/>
      <c r="C364" s="25"/>
      <c r="D364" s="25"/>
      <c r="E364" s="25"/>
      <c r="G364" s="4"/>
      <c r="I364" s="4"/>
      <c r="J364" s="4"/>
      <c r="T364" s="26"/>
      <c r="AD364" s="25" t="s">
        <v>691</v>
      </c>
      <c r="AE364" s="25">
        <v>0.2331</v>
      </c>
      <c r="AF364" s="25">
        <v>0.2331</v>
      </c>
      <c r="AG364" s="25" t="s">
        <v>168</v>
      </c>
      <c r="AH364" s="25" t="s">
        <v>216</v>
      </c>
    </row>
    <row r="365" spans="1:34" customFormat="1" x14ac:dyDescent="0.25">
      <c r="A365" s="25"/>
      <c r="B365" s="25"/>
      <c r="C365" s="25"/>
      <c r="D365" s="25"/>
      <c r="E365" s="25"/>
      <c r="G365" s="4"/>
      <c r="I365" s="4"/>
      <c r="J365" s="4"/>
      <c r="T365" s="26"/>
      <c r="AD365" s="25" t="s">
        <v>693</v>
      </c>
      <c r="AE365" s="25">
        <v>0.2243</v>
      </c>
      <c r="AF365" s="25">
        <v>0.2243</v>
      </c>
      <c r="AG365" s="25" t="s">
        <v>168</v>
      </c>
      <c r="AH365" s="25" t="s">
        <v>217</v>
      </c>
    </row>
    <row r="366" spans="1:34" customFormat="1" x14ac:dyDescent="0.25">
      <c r="A366" s="25"/>
      <c r="B366" s="25"/>
      <c r="C366" s="25"/>
      <c r="D366" s="25"/>
      <c r="E366" s="25"/>
      <c r="G366" s="4"/>
      <c r="I366" s="4"/>
      <c r="J366" s="4"/>
      <c r="T366" s="26"/>
      <c r="AD366" s="25" t="s">
        <v>1001</v>
      </c>
      <c r="AE366" s="25">
        <v>0.24319999999999997</v>
      </c>
      <c r="AF366" s="25">
        <v>0.24319999999999997</v>
      </c>
      <c r="AG366" s="25" t="s">
        <v>16</v>
      </c>
      <c r="AH366" s="25" t="s">
        <v>216</v>
      </c>
    </row>
    <row r="367" spans="1:34" customFormat="1" x14ac:dyDescent="0.25">
      <c r="A367" s="25"/>
      <c r="B367" s="25"/>
      <c r="C367" s="25"/>
      <c r="D367" s="25"/>
      <c r="E367" s="25"/>
      <c r="G367" s="4"/>
      <c r="I367" s="4"/>
      <c r="J367" s="4"/>
      <c r="T367" s="26"/>
      <c r="AD367" s="25" t="s">
        <v>1003</v>
      </c>
      <c r="AE367" s="25">
        <v>0.2036</v>
      </c>
      <c r="AF367" s="25">
        <v>0.2036</v>
      </c>
      <c r="AG367" s="25" t="s">
        <v>16</v>
      </c>
      <c r="AH367" s="25" t="s">
        <v>217</v>
      </c>
    </row>
    <row r="368" spans="1:34" customFormat="1" x14ac:dyDescent="0.25">
      <c r="A368" s="25"/>
      <c r="B368" s="25"/>
      <c r="C368" s="25"/>
      <c r="D368" s="25"/>
      <c r="E368" s="25"/>
      <c r="G368" s="4"/>
      <c r="I368" s="4"/>
      <c r="J368" s="4"/>
      <c r="T368" s="26"/>
      <c r="AD368" s="25" t="s">
        <v>676</v>
      </c>
      <c r="AE368" s="25">
        <v>0.29440899999999998</v>
      </c>
      <c r="AF368" s="25">
        <v>0.29440899999999998</v>
      </c>
      <c r="AG368" s="25" t="s">
        <v>41</v>
      </c>
      <c r="AH368" s="25" t="s">
        <v>210</v>
      </c>
    </row>
    <row r="369" spans="1:34" customFormat="1" x14ac:dyDescent="0.25">
      <c r="A369" s="25"/>
      <c r="B369" s="25"/>
      <c r="C369" s="25"/>
      <c r="D369" s="25"/>
      <c r="E369" s="25"/>
      <c r="G369" s="4"/>
      <c r="I369" s="4"/>
      <c r="J369" s="4"/>
      <c r="T369" s="26"/>
      <c r="AD369" s="25" t="s">
        <v>677</v>
      </c>
      <c r="AE369" s="25">
        <v>0.29440899999999998</v>
      </c>
      <c r="AF369" s="25">
        <v>0.29440899999999998</v>
      </c>
      <c r="AG369" s="25" t="s">
        <v>41</v>
      </c>
      <c r="AH369" s="25" t="s">
        <v>214</v>
      </c>
    </row>
    <row r="370" spans="1:34" customFormat="1" x14ac:dyDescent="0.25">
      <c r="A370" s="25"/>
      <c r="B370" s="25"/>
      <c r="C370" s="25"/>
      <c r="D370" s="25"/>
      <c r="E370" s="25"/>
      <c r="G370" s="4"/>
      <c r="I370" s="4"/>
      <c r="J370" s="4"/>
      <c r="T370" s="26"/>
      <c r="AD370" s="25" t="s">
        <v>632</v>
      </c>
      <c r="AE370" s="25">
        <v>0.31229999999999997</v>
      </c>
      <c r="AF370" s="25">
        <v>0.31229999999999997</v>
      </c>
      <c r="AG370" s="25" t="s">
        <v>19</v>
      </c>
      <c r="AH370" s="25" t="s">
        <v>216</v>
      </c>
    </row>
    <row r="371" spans="1:34" customFormat="1" x14ac:dyDescent="0.25">
      <c r="A371" s="25"/>
      <c r="B371" s="25"/>
      <c r="C371" s="25"/>
      <c r="D371" s="25"/>
      <c r="E371" s="25"/>
      <c r="G371" s="4"/>
      <c r="I371" s="4"/>
      <c r="J371" s="4"/>
      <c r="T371" s="26"/>
      <c r="AD371" s="25" t="s">
        <v>634</v>
      </c>
      <c r="AE371" s="25">
        <v>0.28470000000000001</v>
      </c>
      <c r="AF371" s="25">
        <v>0.28470000000000001</v>
      </c>
      <c r="AG371" s="25" t="s">
        <v>19</v>
      </c>
      <c r="AH371" s="25" t="s">
        <v>217</v>
      </c>
    </row>
    <row r="372" spans="1:34" customFormat="1" x14ac:dyDescent="0.25">
      <c r="A372" s="25"/>
      <c r="B372" s="25"/>
      <c r="C372" s="25"/>
      <c r="D372" s="25"/>
      <c r="E372" s="25"/>
      <c r="G372" s="4"/>
      <c r="I372" s="4"/>
      <c r="J372" s="4"/>
      <c r="T372" s="26"/>
      <c r="AD372" s="25" t="s">
        <v>683</v>
      </c>
      <c r="AE372" s="25">
        <v>0.23169999999999999</v>
      </c>
      <c r="AF372" s="25">
        <v>0.23169999999999999</v>
      </c>
      <c r="AG372" s="25" t="s">
        <v>47</v>
      </c>
      <c r="AH372" s="25" t="s">
        <v>216</v>
      </c>
    </row>
    <row r="373" spans="1:34" customFormat="1" x14ac:dyDescent="0.25">
      <c r="A373" s="25"/>
      <c r="B373" s="25"/>
      <c r="C373" s="25"/>
      <c r="D373" s="25"/>
      <c r="E373" s="25"/>
      <c r="G373" s="4"/>
      <c r="I373" s="4"/>
      <c r="J373" s="4"/>
      <c r="T373" s="26"/>
      <c r="AD373" s="25" t="s">
        <v>630</v>
      </c>
      <c r="AE373" s="25">
        <v>0.9</v>
      </c>
      <c r="AF373" s="25">
        <v>0.9</v>
      </c>
      <c r="AG373" s="25" t="s">
        <v>2</v>
      </c>
      <c r="AH373" s="25" t="s">
        <v>214</v>
      </c>
    </row>
    <row r="374" spans="1:34" customFormat="1" x14ac:dyDescent="0.25">
      <c r="A374" s="25"/>
      <c r="B374" s="25"/>
      <c r="C374" s="25"/>
      <c r="D374" s="25"/>
      <c r="E374" s="25"/>
      <c r="G374" s="4"/>
      <c r="I374" s="4"/>
      <c r="J374" s="4"/>
      <c r="T374" s="26"/>
      <c r="AD374" s="25" t="s">
        <v>629</v>
      </c>
      <c r="AE374" s="25">
        <v>0.9</v>
      </c>
      <c r="AF374" s="25">
        <v>0.9</v>
      </c>
      <c r="AG374" s="25" t="s">
        <v>2</v>
      </c>
      <c r="AH374" s="25" t="s">
        <v>210</v>
      </c>
    </row>
    <row r="375" spans="1:34" customFormat="1" x14ac:dyDescent="0.25">
      <c r="A375" s="25"/>
      <c r="B375" s="25"/>
      <c r="C375" s="25"/>
      <c r="D375" s="25"/>
      <c r="E375" s="25"/>
      <c r="G375" s="4"/>
      <c r="I375" s="4"/>
      <c r="J375" s="4"/>
      <c r="T375" s="26"/>
      <c r="AD375" s="25" t="s">
        <v>687</v>
      </c>
      <c r="AE375" s="25">
        <v>0.19670000000000001</v>
      </c>
      <c r="AF375" s="25">
        <v>0.19670000000000001</v>
      </c>
      <c r="AG375" s="25" t="s">
        <v>47</v>
      </c>
      <c r="AH375" s="25" t="s">
        <v>217</v>
      </c>
    </row>
    <row r="376" spans="1:34" customFormat="1" x14ac:dyDescent="0.25">
      <c r="A376" s="25"/>
      <c r="B376" s="25"/>
      <c r="C376" s="25"/>
      <c r="D376" s="25"/>
      <c r="E376" s="25"/>
      <c r="G376" s="4"/>
      <c r="I376" s="4"/>
      <c r="J376" s="4"/>
      <c r="T376" s="26"/>
      <c r="AD376" s="25" t="s">
        <v>637</v>
      </c>
      <c r="AE376" s="25">
        <v>0.17930000000000001</v>
      </c>
      <c r="AF376" s="25">
        <v>0.17930000000000001</v>
      </c>
      <c r="AG376" s="25" t="s">
        <v>20</v>
      </c>
      <c r="AH376" s="25" t="s">
        <v>216</v>
      </c>
    </row>
    <row r="377" spans="1:34" customFormat="1" x14ac:dyDescent="0.25">
      <c r="A377" s="25"/>
      <c r="B377" s="25"/>
      <c r="C377" s="25"/>
      <c r="D377" s="25"/>
      <c r="E377" s="25"/>
      <c r="G377" s="4"/>
      <c r="I377" s="4"/>
      <c r="J377" s="4"/>
      <c r="T377" s="26"/>
      <c r="AD377" s="25" t="s">
        <v>640</v>
      </c>
      <c r="AE377" s="25">
        <v>0.16719999999999999</v>
      </c>
      <c r="AF377" s="25">
        <v>0.16719999999999999</v>
      </c>
      <c r="AG377" s="25" t="s">
        <v>20</v>
      </c>
      <c r="AH377" s="25" t="s">
        <v>217</v>
      </c>
    </row>
    <row r="378" spans="1:34" customFormat="1" x14ac:dyDescent="0.25">
      <c r="A378" s="25"/>
      <c r="B378" s="25"/>
      <c r="C378" s="25"/>
      <c r="D378" s="25"/>
      <c r="E378" s="25"/>
      <c r="G378" s="4"/>
      <c r="I378" s="4"/>
      <c r="J378" s="4"/>
      <c r="T378" s="26"/>
      <c r="AD378" s="25" t="s">
        <v>647</v>
      </c>
      <c r="AE378" s="25">
        <v>0.29120000000000001</v>
      </c>
      <c r="AF378" s="25">
        <v>0.29120000000000001</v>
      </c>
      <c r="AG378" s="25" t="s">
        <v>13</v>
      </c>
      <c r="AH378" s="25" t="s">
        <v>216</v>
      </c>
    </row>
    <row r="379" spans="1:34" customFormat="1" x14ac:dyDescent="0.25">
      <c r="A379" s="25"/>
      <c r="B379" s="25"/>
      <c r="C379" s="25"/>
      <c r="D379" s="25"/>
      <c r="E379" s="25"/>
      <c r="G379" s="4"/>
      <c r="I379" s="4"/>
      <c r="J379" s="4"/>
      <c r="T379" s="26"/>
      <c r="AD379" s="25" t="s">
        <v>649</v>
      </c>
      <c r="AE379" s="25">
        <v>0.2616</v>
      </c>
      <c r="AF379" s="25">
        <v>0.2616</v>
      </c>
      <c r="AG379" s="25" t="s">
        <v>13</v>
      </c>
      <c r="AH379" s="25" t="s">
        <v>217</v>
      </c>
    </row>
    <row r="380" spans="1:34" customFormat="1" x14ac:dyDescent="0.25">
      <c r="A380" s="25"/>
      <c r="B380" s="25"/>
      <c r="C380" s="25"/>
      <c r="D380" s="25"/>
      <c r="E380" s="25"/>
      <c r="G380" s="4"/>
      <c r="I380" s="4"/>
      <c r="J380" s="4"/>
      <c r="T380" s="26"/>
      <c r="AD380" s="25" t="s">
        <v>652</v>
      </c>
      <c r="AE380" s="25">
        <v>25.211600000000001</v>
      </c>
      <c r="AF380" s="25">
        <v>25.211600000000001</v>
      </c>
      <c r="AG380" s="25" t="s">
        <v>14</v>
      </c>
      <c r="AH380" s="25" t="s">
        <v>216</v>
      </c>
    </row>
    <row r="381" spans="1:34" customFormat="1" x14ac:dyDescent="0.25">
      <c r="A381" s="25"/>
      <c r="B381" s="25"/>
      <c r="C381" s="25"/>
      <c r="D381" s="25"/>
      <c r="E381" s="25"/>
      <c r="G381" s="4"/>
      <c r="I381" s="4"/>
      <c r="J381" s="4"/>
      <c r="T381" s="26"/>
      <c r="AD381" s="25" t="s">
        <v>719</v>
      </c>
      <c r="AE381" s="25">
        <v>21.691000000000003</v>
      </c>
      <c r="AF381" s="25">
        <v>21.691000000000003</v>
      </c>
      <c r="AG381" s="25" t="s">
        <v>14</v>
      </c>
      <c r="AH381" s="25" t="s">
        <v>227</v>
      </c>
    </row>
    <row r="382" spans="1:34" customFormat="1" x14ac:dyDescent="0.25">
      <c r="A382" s="25"/>
      <c r="B382" s="25"/>
      <c r="C382" s="25"/>
      <c r="D382" s="25"/>
      <c r="E382" s="25"/>
      <c r="G382" s="4"/>
      <c r="I382" s="4"/>
      <c r="J382" s="4"/>
      <c r="T382" s="26"/>
      <c r="AD382" s="25" t="s">
        <v>658</v>
      </c>
      <c r="AE382" s="25">
        <v>18.727899999999998</v>
      </c>
      <c r="AF382" s="25">
        <v>18.727899999999998</v>
      </c>
      <c r="AG382" s="25" t="s">
        <v>15</v>
      </c>
      <c r="AH382" s="25" t="s">
        <v>216</v>
      </c>
    </row>
    <row r="383" spans="1:34" customFormat="1" x14ac:dyDescent="0.25">
      <c r="A383" s="25"/>
      <c r="B383" s="25"/>
      <c r="C383" s="25"/>
      <c r="D383" s="25"/>
      <c r="E383" s="25"/>
      <c r="G383" s="4"/>
      <c r="I383" s="4"/>
      <c r="J383" s="4"/>
      <c r="T383" s="26"/>
      <c r="AD383" s="25" t="s">
        <v>635</v>
      </c>
      <c r="AE383" s="25">
        <v>0.18816300000000014</v>
      </c>
      <c r="AF383" s="25">
        <v>0.18816300000000014</v>
      </c>
      <c r="AG383" s="25" t="s">
        <v>20</v>
      </c>
      <c r="AH383" s="25" t="s">
        <v>218</v>
      </c>
    </row>
    <row r="384" spans="1:34" customFormat="1" x14ac:dyDescent="0.25">
      <c r="A384" s="25"/>
      <c r="B384" s="25"/>
      <c r="C384" s="25"/>
      <c r="D384" s="25"/>
      <c r="E384" s="25"/>
      <c r="G384" s="4"/>
      <c r="I384" s="4"/>
      <c r="J384" s="4"/>
      <c r="T384" s="26"/>
      <c r="AD384" s="25" t="s">
        <v>639</v>
      </c>
      <c r="AE384" s="25">
        <v>0.17584399999999997</v>
      </c>
      <c r="AF384" s="25">
        <v>0.17584399999999997</v>
      </c>
      <c r="AG384" s="25" t="s">
        <v>20</v>
      </c>
      <c r="AH384" s="25" t="s">
        <v>219</v>
      </c>
    </row>
    <row r="385" spans="1:34" customFormat="1" x14ac:dyDescent="0.25">
      <c r="A385" s="25"/>
      <c r="B385" s="25"/>
      <c r="C385" s="25"/>
      <c r="D385" s="25"/>
      <c r="E385" s="25"/>
      <c r="G385" s="4"/>
      <c r="I385" s="4"/>
      <c r="J385" s="4"/>
      <c r="T385" s="26"/>
      <c r="AD385" s="25" t="s">
        <v>648</v>
      </c>
      <c r="AE385" s="25">
        <v>0.26860300000000004</v>
      </c>
      <c r="AF385" s="25">
        <v>0.26860300000000004</v>
      </c>
      <c r="AG385" s="25" t="s">
        <v>13</v>
      </c>
      <c r="AH385" s="25" t="s">
        <v>222</v>
      </c>
    </row>
    <row r="386" spans="1:34" customFormat="1" x14ac:dyDescent="0.25">
      <c r="A386" s="25"/>
      <c r="B386" s="25"/>
      <c r="C386" s="25"/>
      <c r="D386" s="25"/>
      <c r="E386" s="25"/>
      <c r="G386" s="4"/>
      <c r="I386" s="4"/>
      <c r="J386" s="4"/>
      <c r="T386" s="26"/>
      <c r="AD386" s="25" t="s">
        <v>650</v>
      </c>
      <c r="AE386" s="25">
        <v>0.24638599999999999</v>
      </c>
      <c r="AF386" s="25">
        <v>0.24638599999999999</v>
      </c>
      <c r="AG386" s="25" t="s">
        <v>13</v>
      </c>
      <c r="AH386" s="25" t="s">
        <v>223</v>
      </c>
    </row>
    <row r="387" spans="1:34" customFormat="1" x14ac:dyDescent="0.25">
      <c r="A387" s="25"/>
      <c r="B387" s="25"/>
      <c r="C387" s="25"/>
      <c r="D387" s="25"/>
      <c r="E387" s="25"/>
      <c r="G387" s="4"/>
      <c r="I387" s="4"/>
      <c r="J387" s="4"/>
      <c r="T387" s="26"/>
      <c r="AD387" s="25" t="s">
        <v>653</v>
      </c>
      <c r="AE387" s="25">
        <v>26.518725000000003</v>
      </c>
      <c r="AF387" s="25">
        <v>26.518725000000003</v>
      </c>
      <c r="AG387" s="25" t="s">
        <v>14</v>
      </c>
      <c r="AH387" s="25" t="s">
        <v>222</v>
      </c>
    </row>
    <row r="388" spans="1:34" customFormat="1" x14ac:dyDescent="0.25">
      <c r="A388" s="25"/>
      <c r="B388" s="25"/>
      <c r="C388" s="25"/>
      <c r="D388" s="25"/>
      <c r="E388" s="25"/>
      <c r="G388" s="4"/>
      <c r="I388" s="4"/>
      <c r="J388" s="4"/>
      <c r="T388" s="26"/>
      <c r="AD388" s="25" t="s">
        <v>655</v>
      </c>
      <c r="AE388" s="25">
        <v>23.365993</v>
      </c>
      <c r="AF388" s="25">
        <v>23.365993</v>
      </c>
      <c r="AG388" s="25" t="s">
        <v>14</v>
      </c>
      <c r="AH388" s="25" t="s">
        <v>228</v>
      </c>
    </row>
    <row r="389" spans="1:34" customFormat="1" x14ac:dyDescent="0.25">
      <c r="A389" s="25"/>
      <c r="B389" s="25"/>
      <c r="C389" s="25"/>
      <c r="D389" s="25"/>
      <c r="E389" s="25"/>
      <c r="G389" s="4"/>
      <c r="I389" s="4"/>
      <c r="J389" s="4"/>
      <c r="T389" s="26"/>
      <c r="AD389" s="25" t="s">
        <v>656</v>
      </c>
      <c r="AE389" s="25">
        <v>19.30333700000001</v>
      </c>
      <c r="AF389" s="25">
        <v>19.30333700000001</v>
      </c>
      <c r="AG389" s="25" t="s">
        <v>15</v>
      </c>
      <c r="AH389" s="25" t="s">
        <v>218</v>
      </c>
    </row>
    <row r="390" spans="1:34" customFormat="1" x14ac:dyDescent="0.25">
      <c r="A390" s="25"/>
      <c r="B390" s="25"/>
      <c r="C390" s="25"/>
      <c r="D390" s="25"/>
      <c r="E390" s="25"/>
      <c r="G390" s="4"/>
      <c r="I390" s="4"/>
      <c r="J390" s="4"/>
      <c r="T390" s="26"/>
      <c r="AD390" s="25" t="s">
        <v>659</v>
      </c>
      <c r="AE390" s="25">
        <v>19.012426999999999</v>
      </c>
      <c r="AF390" s="25">
        <v>19.012426999999999</v>
      </c>
      <c r="AG390" s="25" t="s">
        <v>15</v>
      </c>
      <c r="AH390" s="25" t="s">
        <v>222</v>
      </c>
    </row>
    <row r="391" spans="1:34" customFormat="1" x14ac:dyDescent="0.25">
      <c r="A391" s="25"/>
      <c r="B391" s="25"/>
      <c r="C391" s="25"/>
      <c r="D391" s="25"/>
      <c r="E391" s="25"/>
      <c r="G391" s="4"/>
      <c r="I391" s="4"/>
      <c r="J391" s="4"/>
      <c r="T391" s="26"/>
      <c r="AD391" s="25" t="s">
        <v>661</v>
      </c>
      <c r="AE391" s="25">
        <v>15.734137000000006</v>
      </c>
      <c r="AF391" s="25">
        <v>15.734137000000006</v>
      </c>
      <c r="AG391" s="25" t="s">
        <v>15</v>
      </c>
      <c r="AH391" s="25" t="s">
        <v>219</v>
      </c>
    </row>
    <row r="392" spans="1:34" customFormat="1" x14ac:dyDescent="0.25">
      <c r="A392" s="25"/>
      <c r="B392" s="25"/>
      <c r="C392" s="25"/>
      <c r="D392" s="25"/>
      <c r="E392" s="25"/>
      <c r="G392" s="4"/>
      <c r="I392" s="4"/>
      <c r="J392" s="4"/>
      <c r="T392" s="26"/>
      <c r="AD392" s="25" t="s">
        <v>663</v>
      </c>
      <c r="AE392" s="25">
        <v>15.443956999999999</v>
      </c>
      <c r="AF392" s="25">
        <v>15.443956999999999</v>
      </c>
      <c r="AG392" s="25" t="s">
        <v>15</v>
      </c>
      <c r="AH392" s="25" t="s">
        <v>223</v>
      </c>
    </row>
    <row r="393" spans="1:34" customFormat="1" x14ac:dyDescent="0.25">
      <c r="A393" s="25"/>
      <c r="B393" s="25"/>
      <c r="C393" s="25"/>
      <c r="D393" s="25"/>
      <c r="E393" s="25"/>
      <c r="G393" s="4"/>
      <c r="I393" s="4"/>
      <c r="J393" s="4"/>
      <c r="T393" s="26"/>
      <c r="AD393" s="25" t="s">
        <v>667</v>
      </c>
      <c r="AE393" s="25">
        <v>15.359452999999993</v>
      </c>
      <c r="AF393" s="25">
        <v>15.359452999999993</v>
      </c>
      <c r="AG393" s="25" t="s">
        <v>17</v>
      </c>
      <c r="AH393" s="25" t="s">
        <v>225</v>
      </c>
    </row>
    <row r="394" spans="1:34" customFormat="1" x14ac:dyDescent="0.25">
      <c r="A394" s="25"/>
      <c r="B394" s="25"/>
      <c r="C394" s="25"/>
      <c r="D394" s="25"/>
      <c r="E394" s="25"/>
      <c r="G394" s="4"/>
      <c r="I394" s="4"/>
      <c r="J394" s="4"/>
      <c r="T394" s="26"/>
      <c r="AD394" s="25" t="s">
        <v>664</v>
      </c>
      <c r="AE394" s="25">
        <v>15.765048999999996</v>
      </c>
      <c r="AF394" s="25">
        <v>15.765048999999996</v>
      </c>
      <c r="AG394" s="25" t="s">
        <v>17</v>
      </c>
      <c r="AH394" s="25" t="s">
        <v>218</v>
      </c>
    </row>
    <row r="395" spans="1:34" customFormat="1" x14ac:dyDescent="0.25">
      <c r="A395" s="25"/>
      <c r="B395" s="25"/>
      <c r="C395" s="25"/>
      <c r="D395" s="25"/>
      <c r="E395" s="25"/>
      <c r="G395" s="4"/>
      <c r="I395" s="4"/>
      <c r="J395" s="4"/>
      <c r="T395" s="26"/>
      <c r="AD395" s="25" t="s">
        <v>695</v>
      </c>
      <c r="AE395" s="25">
        <v>15.026921000000005</v>
      </c>
      <c r="AF395" s="25">
        <v>15.026921000000005</v>
      </c>
      <c r="AG395" s="25" t="s">
        <v>204</v>
      </c>
      <c r="AH395" s="25" t="s">
        <v>218</v>
      </c>
    </row>
    <row r="396" spans="1:34" customFormat="1" x14ac:dyDescent="0.25">
      <c r="A396" s="25"/>
      <c r="B396" s="25"/>
      <c r="C396" s="25"/>
      <c r="D396" s="25"/>
      <c r="E396" s="25"/>
      <c r="G396" s="4"/>
      <c r="I396" s="4"/>
      <c r="J396" s="4"/>
      <c r="T396" s="26"/>
      <c r="AD396" s="25" t="s">
        <v>697</v>
      </c>
      <c r="AE396" s="25">
        <v>14.618611999999994</v>
      </c>
      <c r="AF396" s="25">
        <v>14.618611999999994</v>
      </c>
      <c r="AG396" s="25" t="s">
        <v>204</v>
      </c>
      <c r="AH396" s="25" t="s">
        <v>219</v>
      </c>
    </row>
    <row r="397" spans="1:34" customFormat="1" x14ac:dyDescent="0.25">
      <c r="A397" s="25"/>
      <c r="B397" s="25"/>
      <c r="C397" s="25"/>
      <c r="D397" s="25"/>
      <c r="E397" s="25"/>
      <c r="G397" s="4"/>
      <c r="I397" s="4"/>
      <c r="J397" s="4"/>
      <c r="T397" s="26"/>
      <c r="AD397" s="25" t="s">
        <v>690</v>
      </c>
      <c r="AE397" s="25">
        <v>12.854486999999999</v>
      </c>
      <c r="AF397" s="25">
        <v>12.854486999999999</v>
      </c>
      <c r="AG397" s="25" t="s">
        <v>87</v>
      </c>
      <c r="AH397" s="25" t="s">
        <v>210</v>
      </c>
    </row>
    <row r="398" spans="1:34" customFormat="1" x14ac:dyDescent="0.25">
      <c r="A398" s="25"/>
      <c r="B398" s="25"/>
      <c r="C398" s="25"/>
      <c r="D398" s="25"/>
      <c r="E398" s="25"/>
      <c r="G398" s="4"/>
      <c r="I398" s="4"/>
      <c r="J398" s="4"/>
      <c r="T398" s="26"/>
      <c r="AD398" s="25" t="s">
        <v>635</v>
      </c>
      <c r="AE398" s="25">
        <v>0.18816300000000014</v>
      </c>
      <c r="AF398" s="25">
        <v>0.18816300000000014</v>
      </c>
      <c r="AG398" s="25" t="s">
        <v>20</v>
      </c>
      <c r="AH398" s="25" t="s">
        <v>218</v>
      </c>
    </row>
    <row r="399" spans="1:34" customFormat="1" x14ac:dyDescent="0.25">
      <c r="A399" s="25"/>
      <c r="B399" s="25"/>
      <c r="C399" s="25"/>
      <c r="D399" s="25"/>
      <c r="E399" s="25"/>
      <c r="G399" s="4"/>
      <c r="I399" s="4"/>
      <c r="J399" s="4"/>
      <c r="T399" s="26"/>
      <c r="AD399" s="25" t="s">
        <v>639</v>
      </c>
      <c r="AE399" s="25">
        <v>0.17584399999999997</v>
      </c>
      <c r="AF399" s="25">
        <v>0.17584399999999997</v>
      </c>
      <c r="AG399" s="25" t="s">
        <v>20</v>
      </c>
      <c r="AH399" s="25" t="s">
        <v>219</v>
      </c>
    </row>
    <row r="400" spans="1:34" customFormat="1" x14ac:dyDescent="0.25">
      <c r="A400" s="25"/>
      <c r="B400" s="25"/>
      <c r="C400" s="25"/>
      <c r="D400" s="25"/>
      <c r="E400" s="25"/>
      <c r="G400" s="4"/>
      <c r="I400" s="4"/>
      <c r="J400" s="4"/>
      <c r="T400" s="26"/>
      <c r="AD400" s="25" t="s">
        <v>682</v>
      </c>
      <c r="AE400" s="25">
        <v>0.21977199999999994</v>
      </c>
      <c r="AF400" s="25">
        <v>0.21977199999999994</v>
      </c>
      <c r="AG400" s="25" t="s">
        <v>47</v>
      </c>
      <c r="AH400" s="25" t="s">
        <v>218</v>
      </c>
    </row>
    <row r="401" spans="1:34" customFormat="1" x14ac:dyDescent="0.25">
      <c r="A401" s="25"/>
      <c r="B401" s="25"/>
      <c r="C401" s="25"/>
      <c r="D401" s="25"/>
      <c r="E401" s="25"/>
      <c r="G401" s="4"/>
      <c r="I401" s="4"/>
      <c r="J401" s="4"/>
      <c r="T401" s="26"/>
      <c r="AD401" s="25" t="s">
        <v>686</v>
      </c>
      <c r="AE401" s="25">
        <v>0.20745500000000008</v>
      </c>
      <c r="AF401" s="25">
        <v>0.20745500000000008</v>
      </c>
      <c r="AG401" s="25" t="s">
        <v>47</v>
      </c>
      <c r="AH401" s="25" t="s">
        <v>219</v>
      </c>
    </row>
    <row r="402" spans="1:34" customFormat="1" x14ac:dyDescent="0.25">
      <c r="A402" s="25"/>
      <c r="B402" s="25"/>
      <c r="C402" s="25"/>
      <c r="D402" s="25"/>
      <c r="E402" s="25"/>
      <c r="G402" s="4"/>
      <c r="I402" s="4"/>
      <c r="J402" s="4"/>
      <c r="T402" s="26"/>
      <c r="AD402" s="25" t="s">
        <v>661</v>
      </c>
      <c r="AE402" s="25">
        <v>15.734137000000006</v>
      </c>
      <c r="AF402" s="25">
        <v>15.734137000000006</v>
      </c>
      <c r="AG402" s="25" t="s">
        <v>15</v>
      </c>
      <c r="AH402" s="25" t="s">
        <v>219</v>
      </c>
    </row>
    <row r="403" spans="1:34" customFormat="1" x14ac:dyDescent="0.25">
      <c r="A403" s="25"/>
      <c r="B403" s="25"/>
      <c r="C403" s="25"/>
      <c r="D403" s="25"/>
      <c r="E403" s="25"/>
      <c r="G403" s="4"/>
      <c r="I403" s="4"/>
      <c r="J403" s="4"/>
      <c r="T403" s="26"/>
      <c r="AD403" s="25" t="s">
        <v>656</v>
      </c>
      <c r="AE403" s="25">
        <v>19.30333700000001</v>
      </c>
      <c r="AF403" s="25">
        <v>19.30333700000001</v>
      </c>
      <c r="AG403" s="25" t="s">
        <v>15</v>
      </c>
      <c r="AH403" s="25" t="s">
        <v>218</v>
      </c>
    </row>
    <row r="404" spans="1:34" customFormat="1" x14ac:dyDescent="0.25">
      <c r="A404" s="25"/>
      <c r="B404" s="25"/>
      <c r="C404" s="25"/>
      <c r="D404" s="25"/>
      <c r="E404" s="25"/>
      <c r="G404" s="4"/>
      <c r="I404" s="4"/>
      <c r="J404" s="4"/>
      <c r="T404" s="26"/>
      <c r="AD404" s="25" t="s">
        <v>998</v>
      </c>
      <c r="AE404" s="25">
        <v>0.21400499999999986</v>
      </c>
      <c r="AF404" s="25">
        <v>0.21400499999999986</v>
      </c>
      <c r="AG404" s="25" t="s">
        <v>16</v>
      </c>
      <c r="AH404" s="25" t="s">
        <v>219</v>
      </c>
    </row>
    <row r="405" spans="1:34" customFormat="1" x14ac:dyDescent="0.25">
      <c r="A405" s="25"/>
      <c r="B405" s="25"/>
      <c r="C405" s="25"/>
      <c r="D405" s="25"/>
      <c r="E405" s="25"/>
      <c r="G405" s="4"/>
      <c r="I405" s="4"/>
      <c r="J405" s="4"/>
      <c r="T405" s="26"/>
      <c r="AD405" s="25" t="s">
        <v>996</v>
      </c>
      <c r="AE405" s="25">
        <v>0.25396199999999997</v>
      </c>
      <c r="AF405" s="25">
        <v>0.25396199999999997</v>
      </c>
      <c r="AG405" s="25" t="s">
        <v>16</v>
      </c>
      <c r="AH405" s="25" t="s">
        <v>218</v>
      </c>
    </row>
    <row r="406" spans="1:34" customFormat="1" x14ac:dyDescent="0.25">
      <c r="A406" s="25"/>
      <c r="B406" s="25"/>
      <c r="C406" s="25"/>
      <c r="D406" s="25"/>
      <c r="E406" s="25"/>
      <c r="G406" s="4"/>
      <c r="I406" s="4"/>
      <c r="J406" s="4"/>
      <c r="T406" s="26"/>
      <c r="AD406" s="25" t="s">
        <v>690</v>
      </c>
      <c r="AE406" s="25">
        <v>12.854486999999999</v>
      </c>
      <c r="AF406" s="25">
        <v>12.854486999999999</v>
      </c>
      <c r="AG406" s="25" t="s">
        <v>87</v>
      </c>
      <c r="AH406" s="25" t="s">
        <v>210</v>
      </c>
    </row>
    <row r="407" spans="1:34" customFormat="1" x14ac:dyDescent="0.25">
      <c r="A407" s="25"/>
      <c r="B407" s="25"/>
      <c r="C407" s="25"/>
      <c r="D407" s="25"/>
      <c r="E407" s="25"/>
      <c r="G407" s="4"/>
      <c r="I407" s="4"/>
      <c r="J407" s="4"/>
      <c r="T407" s="26"/>
      <c r="AD407" s="25" t="s">
        <v>667</v>
      </c>
      <c r="AE407" s="25">
        <v>15.359452999999993</v>
      </c>
      <c r="AF407" s="25">
        <v>15.359452999999993</v>
      </c>
      <c r="AG407" s="25" t="s">
        <v>17</v>
      </c>
      <c r="AH407" s="25" t="s">
        <v>225</v>
      </c>
    </row>
    <row r="408" spans="1:34" customFormat="1" x14ac:dyDescent="0.25">
      <c r="A408" s="25"/>
      <c r="B408" s="25"/>
      <c r="C408" s="25"/>
      <c r="D408" s="25"/>
      <c r="E408" s="25"/>
      <c r="G408" s="4"/>
      <c r="I408" s="4"/>
      <c r="J408" s="4"/>
      <c r="T408" s="26"/>
      <c r="AD408" s="25" t="s">
        <v>664</v>
      </c>
      <c r="AE408" s="25">
        <v>15.765048999999996</v>
      </c>
      <c r="AF408" s="25">
        <v>15.765048999999996</v>
      </c>
      <c r="AG408" s="25" t="s">
        <v>17</v>
      </c>
      <c r="AH408" s="25" t="s">
        <v>218</v>
      </c>
    </row>
    <row r="409" spans="1:34" customFormat="1" x14ac:dyDescent="0.25">
      <c r="A409" s="25"/>
      <c r="B409" s="25"/>
      <c r="C409" s="25"/>
      <c r="D409" s="25"/>
      <c r="E409" s="25"/>
      <c r="G409" s="4"/>
      <c r="I409" s="4"/>
      <c r="J409" s="4"/>
      <c r="T409" s="26"/>
      <c r="AD409" s="25" t="s">
        <v>695</v>
      </c>
      <c r="AE409" s="25">
        <v>15.026921000000005</v>
      </c>
      <c r="AF409" s="25">
        <v>15.026921000000005</v>
      </c>
      <c r="AG409" s="25" t="s">
        <v>204</v>
      </c>
      <c r="AH409" s="25" t="s">
        <v>218</v>
      </c>
    </row>
    <row r="410" spans="1:34" customFormat="1" x14ac:dyDescent="0.25">
      <c r="A410" s="25"/>
      <c r="B410" s="25"/>
      <c r="C410" s="25"/>
      <c r="D410" s="25"/>
      <c r="E410" s="25"/>
      <c r="G410" s="4"/>
      <c r="I410" s="4"/>
      <c r="J410" s="4"/>
      <c r="T410" s="26"/>
      <c r="AD410" s="25" t="s">
        <v>697</v>
      </c>
      <c r="AE410" s="25">
        <v>14.618611999999994</v>
      </c>
      <c r="AF410" s="25">
        <v>14.618611999999994</v>
      </c>
      <c r="AG410" s="25" t="s">
        <v>204</v>
      </c>
      <c r="AH410" s="25" t="s">
        <v>219</v>
      </c>
    </row>
    <row r="411" spans="1:34" customFormat="1" x14ac:dyDescent="0.25">
      <c r="A411" s="25"/>
      <c r="B411" s="25"/>
      <c r="C411" s="25"/>
      <c r="D411" s="25"/>
      <c r="E411" s="25"/>
      <c r="G411" s="4"/>
      <c r="I411" s="4"/>
      <c r="J411" s="4"/>
      <c r="T411" s="26"/>
      <c r="AD411" s="25" t="s">
        <v>635</v>
      </c>
      <c r="AE411" s="25">
        <v>0.18816300000000014</v>
      </c>
      <c r="AF411" s="25">
        <v>0.18816300000000014</v>
      </c>
      <c r="AG411" s="25" t="s">
        <v>20</v>
      </c>
      <c r="AH411" s="25" t="s">
        <v>218</v>
      </c>
    </row>
    <row r="412" spans="1:34" customFormat="1" x14ac:dyDescent="0.25">
      <c r="A412" s="25"/>
      <c r="B412" s="25"/>
      <c r="C412" s="25"/>
      <c r="D412" s="25"/>
      <c r="E412" s="25"/>
      <c r="G412" s="4"/>
      <c r="I412" s="4"/>
      <c r="J412" s="4"/>
      <c r="T412" s="26"/>
      <c r="AD412" s="25" t="s">
        <v>639</v>
      </c>
      <c r="AE412" s="25">
        <v>0.17584399999999997</v>
      </c>
      <c r="AF412" s="25">
        <v>0.17584399999999997</v>
      </c>
      <c r="AG412" s="25" t="s">
        <v>20</v>
      </c>
      <c r="AH412" s="25" t="s">
        <v>219</v>
      </c>
    </row>
    <row r="413" spans="1:34" customFormat="1" x14ac:dyDescent="0.25">
      <c r="A413" s="25"/>
      <c r="B413" s="25"/>
      <c r="C413" s="25"/>
      <c r="D413" s="25"/>
      <c r="E413" s="25"/>
      <c r="G413" s="4"/>
      <c r="I413" s="4"/>
      <c r="J413" s="4"/>
      <c r="T413" s="26"/>
      <c r="AD413" s="25" t="s">
        <v>682</v>
      </c>
      <c r="AE413" s="25">
        <v>0.21977199999999994</v>
      </c>
      <c r="AF413" s="25">
        <v>0.21977199999999994</v>
      </c>
      <c r="AG413" s="25" t="s">
        <v>47</v>
      </c>
      <c r="AH413" s="25" t="s">
        <v>218</v>
      </c>
    </row>
    <row r="414" spans="1:34" customFormat="1" x14ac:dyDescent="0.25">
      <c r="A414" s="25"/>
      <c r="B414" s="25"/>
      <c r="C414" s="25"/>
      <c r="D414" s="25"/>
      <c r="E414" s="25"/>
      <c r="G414" s="4"/>
      <c r="I414" s="4"/>
      <c r="J414" s="4"/>
      <c r="T414" s="26"/>
      <c r="AD414" s="25" t="s">
        <v>686</v>
      </c>
      <c r="AE414" s="25">
        <v>0.20745500000000008</v>
      </c>
      <c r="AF414" s="25">
        <v>0.20745500000000008</v>
      </c>
      <c r="AG414" s="25" t="s">
        <v>47</v>
      </c>
      <c r="AH414" s="25" t="s">
        <v>219</v>
      </c>
    </row>
    <row r="415" spans="1:34" customFormat="1" x14ac:dyDescent="0.25">
      <c r="A415" s="25"/>
      <c r="B415" s="25"/>
      <c r="C415" s="25"/>
      <c r="D415" s="25"/>
      <c r="E415" s="25"/>
      <c r="G415" s="4"/>
      <c r="I415" s="4"/>
      <c r="J415" s="4"/>
      <c r="T415" s="26"/>
      <c r="AD415" s="25" t="s">
        <v>661</v>
      </c>
      <c r="AE415" s="25">
        <v>15.734137000000006</v>
      </c>
      <c r="AF415" s="25">
        <v>15.734137000000006</v>
      </c>
      <c r="AG415" s="25" t="s">
        <v>15</v>
      </c>
      <c r="AH415" s="25" t="s">
        <v>219</v>
      </c>
    </row>
    <row r="416" spans="1:34" customFormat="1" x14ac:dyDescent="0.25">
      <c r="A416" s="25"/>
      <c r="B416" s="25"/>
      <c r="C416" s="25"/>
      <c r="D416" s="25"/>
      <c r="E416" s="25"/>
      <c r="G416" s="4"/>
      <c r="I416" s="4"/>
      <c r="J416" s="4"/>
      <c r="T416" s="26"/>
      <c r="AD416" s="25" t="s">
        <v>656</v>
      </c>
      <c r="AE416" s="25">
        <v>19.30333700000001</v>
      </c>
      <c r="AF416" s="25">
        <v>19.30333700000001</v>
      </c>
      <c r="AG416" s="25" t="s">
        <v>15</v>
      </c>
      <c r="AH416" s="25" t="s">
        <v>218</v>
      </c>
    </row>
    <row r="417" spans="1:34" customFormat="1" x14ac:dyDescent="0.25">
      <c r="A417" s="25"/>
      <c r="B417" s="25"/>
      <c r="C417" s="25"/>
      <c r="D417" s="25"/>
      <c r="E417" s="25"/>
      <c r="G417" s="4"/>
      <c r="I417" s="4"/>
      <c r="J417" s="4"/>
      <c r="T417" s="26"/>
      <c r="AD417" s="25" t="s">
        <v>667</v>
      </c>
      <c r="AE417" s="25">
        <v>15.359452999999993</v>
      </c>
      <c r="AF417" s="25">
        <v>15.359452999999993</v>
      </c>
      <c r="AG417" s="25" t="s">
        <v>17</v>
      </c>
      <c r="AH417" s="25" t="s">
        <v>225</v>
      </c>
    </row>
    <row r="418" spans="1:34" customFormat="1" x14ac:dyDescent="0.25">
      <c r="A418" s="25"/>
      <c r="B418" s="25"/>
      <c r="C418" s="25"/>
      <c r="D418" s="25"/>
      <c r="E418" s="25"/>
      <c r="G418" s="4"/>
      <c r="I418" s="4"/>
      <c r="J418" s="4"/>
      <c r="T418" s="26"/>
      <c r="AD418" s="25" t="s">
        <v>664</v>
      </c>
      <c r="AE418" s="25">
        <v>15.765048999999996</v>
      </c>
      <c r="AF418" s="25">
        <v>15.765048999999996</v>
      </c>
      <c r="AG418" s="25" t="s">
        <v>17</v>
      </c>
      <c r="AH418" s="25" t="s">
        <v>218</v>
      </c>
    </row>
    <row r="419" spans="1:34" customFormat="1" x14ac:dyDescent="0.25">
      <c r="A419" s="25"/>
      <c r="B419" s="25"/>
      <c r="C419" s="25"/>
      <c r="D419" s="25"/>
      <c r="E419" s="25"/>
      <c r="G419" s="4"/>
      <c r="I419" s="4"/>
      <c r="J419" s="4"/>
      <c r="T419" s="26"/>
      <c r="AD419" s="25" t="s">
        <v>998</v>
      </c>
      <c r="AE419" s="25">
        <v>0.21400499999999986</v>
      </c>
      <c r="AF419" s="25">
        <v>0.21400499999999986</v>
      </c>
      <c r="AG419" s="25" t="s">
        <v>16</v>
      </c>
      <c r="AH419" s="25" t="s">
        <v>219</v>
      </c>
    </row>
    <row r="420" spans="1:34" customFormat="1" x14ac:dyDescent="0.25">
      <c r="A420" s="25"/>
      <c r="B420" s="25"/>
      <c r="C420" s="25"/>
      <c r="D420" s="25"/>
      <c r="E420" s="25"/>
      <c r="G420" s="4"/>
      <c r="I420" s="4"/>
      <c r="J420" s="4"/>
      <c r="T420" s="26"/>
      <c r="AD420" s="25" t="s">
        <v>996</v>
      </c>
      <c r="AE420" s="25">
        <v>0.25396199999999997</v>
      </c>
      <c r="AF420" s="25">
        <v>0.25396199999999997</v>
      </c>
      <c r="AG420" s="25" t="s">
        <v>16</v>
      </c>
      <c r="AH420" s="25" t="s">
        <v>218</v>
      </c>
    </row>
    <row r="421" spans="1:34" customFormat="1" x14ac:dyDescent="0.25">
      <c r="A421" s="25"/>
      <c r="B421" s="25"/>
      <c r="C421" s="25"/>
      <c r="D421" s="25"/>
      <c r="E421" s="25"/>
      <c r="G421" s="4"/>
      <c r="I421" s="4"/>
      <c r="J421" s="4"/>
      <c r="T421" s="26"/>
      <c r="AD421" s="25" t="s">
        <v>695</v>
      </c>
      <c r="AE421" s="25">
        <v>15.026921000000005</v>
      </c>
      <c r="AF421" s="25">
        <v>15.026921000000005</v>
      </c>
      <c r="AG421" s="25" t="s">
        <v>204</v>
      </c>
      <c r="AH421" s="25" t="s">
        <v>218</v>
      </c>
    </row>
    <row r="422" spans="1:34" customFormat="1" x14ac:dyDescent="0.25">
      <c r="A422" s="25"/>
      <c r="B422" s="25"/>
      <c r="C422" s="25"/>
      <c r="D422" s="25"/>
      <c r="E422" s="25"/>
      <c r="G422" s="4"/>
      <c r="I422" s="4"/>
      <c r="J422" s="4"/>
      <c r="T422" s="26"/>
      <c r="AD422" s="25" t="s">
        <v>697</v>
      </c>
      <c r="AE422" s="25">
        <v>14.618611999999994</v>
      </c>
      <c r="AF422" s="25">
        <v>14.618611999999994</v>
      </c>
      <c r="AG422" s="25" t="s">
        <v>204</v>
      </c>
      <c r="AH422" s="25" t="s">
        <v>219</v>
      </c>
    </row>
    <row r="423" spans="1:34" customFormat="1" x14ac:dyDescent="0.25">
      <c r="A423" s="25"/>
      <c r="B423" s="25"/>
      <c r="C423" s="25"/>
      <c r="D423" s="25"/>
      <c r="E423" s="25"/>
      <c r="G423" s="4"/>
      <c r="I423" s="4"/>
      <c r="J423" s="4"/>
      <c r="T423" s="26"/>
      <c r="AD423" s="25" t="s">
        <v>690</v>
      </c>
      <c r="AE423" s="25">
        <v>12.854486999999999</v>
      </c>
      <c r="AF423" s="25">
        <v>12.854486999999999</v>
      </c>
      <c r="AG423" s="25" t="s">
        <v>87</v>
      </c>
      <c r="AH423" s="25" t="s">
        <v>210</v>
      </c>
    </row>
    <row r="424" spans="1:34" customFormat="1" x14ac:dyDescent="0.25">
      <c r="A424" s="25"/>
      <c r="B424" s="25"/>
      <c r="C424" s="25"/>
      <c r="D424" s="25"/>
      <c r="E424" s="25"/>
      <c r="G424" s="4"/>
      <c r="I424" s="4"/>
      <c r="J424" s="4"/>
      <c r="T424" s="26"/>
      <c r="AD424" s="25" t="s">
        <v>690</v>
      </c>
      <c r="AE424" s="25">
        <v>12.854486999999999</v>
      </c>
      <c r="AF424" s="25">
        <v>12.854486999999999</v>
      </c>
      <c r="AG424" s="25" t="s">
        <v>87</v>
      </c>
      <c r="AH424" s="25" t="s">
        <v>210</v>
      </c>
    </row>
    <row r="425" spans="1:34" customFormat="1" x14ac:dyDescent="0.25">
      <c r="A425" s="25"/>
      <c r="B425" s="25"/>
      <c r="C425" s="25"/>
      <c r="D425" s="25"/>
      <c r="E425" s="25"/>
      <c r="G425" s="4"/>
      <c r="I425" s="4"/>
      <c r="J425" s="4"/>
      <c r="T425" s="26"/>
      <c r="AD425" s="25" t="s">
        <v>635</v>
      </c>
      <c r="AE425" s="25">
        <v>0.18816300000000014</v>
      </c>
      <c r="AF425" s="25">
        <v>0.18816300000000014</v>
      </c>
      <c r="AG425" s="25" t="s">
        <v>20</v>
      </c>
      <c r="AH425" s="25" t="s">
        <v>218</v>
      </c>
    </row>
    <row r="426" spans="1:34" customFormat="1" x14ac:dyDescent="0.25">
      <c r="A426" s="25"/>
      <c r="B426" s="25"/>
      <c r="C426" s="25"/>
      <c r="D426" s="25"/>
      <c r="E426" s="25"/>
      <c r="G426" s="4"/>
      <c r="I426" s="4"/>
      <c r="J426" s="4"/>
      <c r="T426" s="26"/>
      <c r="AD426" s="25" t="s">
        <v>639</v>
      </c>
      <c r="AE426" s="25">
        <v>0.17584399999999997</v>
      </c>
      <c r="AF426" s="25">
        <v>0.17584399999999997</v>
      </c>
      <c r="AG426" s="25" t="s">
        <v>20</v>
      </c>
      <c r="AH426" s="25" t="s">
        <v>219</v>
      </c>
    </row>
    <row r="427" spans="1:34" customFormat="1" x14ac:dyDescent="0.25">
      <c r="A427" s="25"/>
      <c r="B427" s="25"/>
      <c r="C427" s="25"/>
      <c r="D427" s="25"/>
      <c r="E427" s="25"/>
      <c r="G427" s="4"/>
      <c r="I427" s="4"/>
      <c r="J427" s="4"/>
      <c r="T427" s="26"/>
      <c r="AD427" s="25" t="s">
        <v>668</v>
      </c>
      <c r="AE427" s="25">
        <v>0.27030399999999993</v>
      </c>
      <c r="AF427" s="25">
        <v>0.27030399999999993</v>
      </c>
      <c r="AG427" s="25" t="s">
        <v>40</v>
      </c>
      <c r="AH427" s="25" t="s">
        <v>218</v>
      </c>
    </row>
    <row r="428" spans="1:34" customFormat="1" x14ac:dyDescent="0.25">
      <c r="A428" s="25"/>
      <c r="B428" s="25"/>
      <c r="C428" s="25"/>
      <c r="D428" s="25"/>
      <c r="E428" s="25"/>
      <c r="G428" s="4"/>
      <c r="I428" s="4"/>
      <c r="J428" s="4"/>
      <c r="T428" s="26"/>
      <c r="AD428" s="25" t="s">
        <v>682</v>
      </c>
      <c r="AE428" s="25">
        <v>0.21977199999999994</v>
      </c>
      <c r="AF428" s="25">
        <v>0.21977199999999994</v>
      </c>
      <c r="AG428" s="25" t="s">
        <v>47</v>
      </c>
      <c r="AH428" s="25" t="s">
        <v>218</v>
      </c>
    </row>
    <row r="429" spans="1:34" customFormat="1" x14ac:dyDescent="0.25">
      <c r="A429" s="25"/>
      <c r="B429" s="25"/>
      <c r="C429" s="25"/>
      <c r="D429" s="25"/>
      <c r="E429" s="25"/>
      <c r="G429" s="4"/>
      <c r="I429" s="4"/>
      <c r="J429" s="4"/>
      <c r="T429" s="26"/>
      <c r="AD429" s="25" t="s">
        <v>686</v>
      </c>
      <c r="AE429" s="25">
        <v>0.20745500000000008</v>
      </c>
      <c r="AF429" s="25">
        <v>0.20745500000000008</v>
      </c>
      <c r="AG429" s="25" t="s">
        <v>47</v>
      </c>
      <c r="AH429" s="25" t="s">
        <v>219</v>
      </c>
    </row>
    <row r="430" spans="1:34" customFormat="1" x14ac:dyDescent="0.25">
      <c r="A430" s="25"/>
      <c r="B430" s="25"/>
      <c r="C430" s="25"/>
      <c r="D430" s="25"/>
      <c r="E430" s="25"/>
      <c r="G430" s="4"/>
      <c r="I430" s="4"/>
      <c r="J430" s="4"/>
      <c r="T430" s="26"/>
      <c r="AD430" s="25" t="s">
        <v>661</v>
      </c>
      <c r="AE430" s="25">
        <v>15.734137000000006</v>
      </c>
      <c r="AF430" s="25">
        <v>15.734137000000006</v>
      </c>
      <c r="AG430" s="25" t="s">
        <v>15</v>
      </c>
      <c r="AH430" s="25" t="s">
        <v>219</v>
      </c>
    </row>
    <row r="431" spans="1:34" customFormat="1" x14ac:dyDescent="0.25">
      <c r="A431" s="25"/>
      <c r="B431" s="25"/>
      <c r="C431" s="25"/>
      <c r="D431" s="25"/>
      <c r="E431" s="25"/>
      <c r="G431" s="4"/>
      <c r="I431" s="4"/>
      <c r="J431" s="4"/>
      <c r="T431" s="26"/>
      <c r="AD431" s="25" t="s">
        <v>656</v>
      </c>
      <c r="AE431" s="25">
        <v>19.30333700000001</v>
      </c>
      <c r="AF431" s="25">
        <v>19.30333700000001</v>
      </c>
      <c r="AG431" s="25" t="s">
        <v>15</v>
      </c>
      <c r="AH431" s="25" t="s">
        <v>218</v>
      </c>
    </row>
    <row r="432" spans="1:34" customFormat="1" x14ac:dyDescent="0.25">
      <c r="A432" s="25"/>
      <c r="B432" s="25"/>
      <c r="C432" s="25"/>
      <c r="D432" s="25"/>
      <c r="E432" s="25"/>
      <c r="G432" s="4"/>
      <c r="I432" s="4"/>
      <c r="J432" s="4"/>
      <c r="T432" s="26"/>
      <c r="AD432" s="25" t="s">
        <v>667</v>
      </c>
      <c r="AE432" s="25">
        <v>15.359452999999993</v>
      </c>
      <c r="AF432" s="25">
        <v>15.359452999999993</v>
      </c>
      <c r="AG432" s="25" t="s">
        <v>17</v>
      </c>
      <c r="AH432" s="25" t="s">
        <v>225</v>
      </c>
    </row>
    <row r="433" spans="1:34" customFormat="1" x14ac:dyDescent="0.25">
      <c r="A433" s="25"/>
      <c r="B433" s="25"/>
      <c r="C433" s="25"/>
      <c r="D433" s="25"/>
      <c r="E433" s="25"/>
      <c r="G433" s="4"/>
      <c r="I433" s="4"/>
      <c r="J433" s="4"/>
      <c r="T433" s="26"/>
      <c r="AD433" s="25" t="s">
        <v>664</v>
      </c>
      <c r="AE433" s="25">
        <v>15.765048999999996</v>
      </c>
      <c r="AF433" s="25">
        <v>15.765048999999996</v>
      </c>
      <c r="AG433" s="25" t="s">
        <v>17</v>
      </c>
      <c r="AH433" s="25" t="s">
        <v>218</v>
      </c>
    </row>
    <row r="434" spans="1:34" customFormat="1" x14ac:dyDescent="0.25">
      <c r="A434" s="25"/>
      <c r="B434" s="25"/>
      <c r="C434" s="25"/>
      <c r="D434" s="25"/>
      <c r="E434" s="25"/>
      <c r="G434" s="4"/>
      <c r="I434" s="4"/>
      <c r="J434" s="4"/>
      <c r="T434" s="26"/>
      <c r="AD434" s="25" t="s">
        <v>998</v>
      </c>
      <c r="AE434" s="25">
        <v>0.21400499999999986</v>
      </c>
      <c r="AF434" s="25">
        <v>0.21400499999999986</v>
      </c>
      <c r="AG434" s="25" t="s">
        <v>16</v>
      </c>
      <c r="AH434" s="25" t="s">
        <v>219</v>
      </c>
    </row>
    <row r="435" spans="1:34" customFormat="1" x14ac:dyDescent="0.25">
      <c r="A435" s="25"/>
      <c r="B435" s="25"/>
      <c r="C435" s="25"/>
      <c r="D435" s="25"/>
      <c r="E435" s="25"/>
      <c r="G435" s="4"/>
      <c r="I435" s="4"/>
      <c r="J435" s="4"/>
      <c r="T435" s="26"/>
      <c r="AD435" s="25" t="s">
        <v>996</v>
      </c>
      <c r="AE435" s="25">
        <v>0.25396199999999997</v>
      </c>
      <c r="AF435" s="25">
        <v>0.25396199999999997</v>
      </c>
      <c r="AG435" s="25" t="s">
        <v>16</v>
      </c>
      <c r="AH435" s="25" t="s">
        <v>218</v>
      </c>
    </row>
    <row r="436" spans="1:34" customFormat="1" x14ac:dyDescent="0.25">
      <c r="A436" s="25"/>
      <c r="B436" s="25"/>
      <c r="C436" s="25"/>
      <c r="D436" s="25"/>
      <c r="E436" s="25"/>
      <c r="G436" s="4"/>
      <c r="I436" s="4"/>
      <c r="J436" s="4"/>
      <c r="T436" s="26"/>
      <c r="AD436" s="25" t="s">
        <v>695</v>
      </c>
      <c r="AE436" s="25">
        <v>15.026921000000005</v>
      </c>
      <c r="AF436" s="25">
        <v>15.026921000000005</v>
      </c>
      <c r="AG436" s="25" t="s">
        <v>204</v>
      </c>
      <c r="AH436" s="25" t="s">
        <v>218</v>
      </c>
    </row>
    <row r="437" spans="1:34" customFormat="1" x14ac:dyDescent="0.25">
      <c r="A437" s="25"/>
      <c r="B437" s="25"/>
      <c r="C437" s="25"/>
      <c r="D437" s="25"/>
      <c r="E437" s="25"/>
      <c r="G437" s="4"/>
      <c r="I437" s="4"/>
      <c r="J437" s="4"/>
      <c r="T437" s="26"/>
      <c r="AD437" s="25" t="s">
        <v>697</v>
      </c>
      <c r="AE437" s="25">
        <v>14.618611999999994</v>
      </c>
      <c r="AF437" s="25">
        <v>14.618611999999994</v>
      </c>
      <c r="AG437" s="25" t="s">
        <v>204</v>
      </c>
      <c r="AH437" s="25" t="s">
        <v>219</v>
      </c>
    </row>
    <row r="438" spans="1:34" customFormat="1" x14ac:dyDescent="0.25">
      <c r="A438" s="25"/>
      <c r="B438" s="25"/>
      <c r="C438" s="25"/>
      <c r="D438" s="25"/>
      <c r="E438" s="25"/>
      <c r="G438" s="4"/>
      <c r="I438" s="4"/>
      <c r="J438" s="4"/>
      <c r="T438" s="26"/>
      <c r="AD438" s="25" t="s">
        <v>635</v>
      </c>
      <c r="AE438" s="25">
        <v>0.18816300000000014</v>
      </c>
      <c r="AF438" s="25">
        <v>0.18816300000000014</v>
      </c>
      <c r="AG438" s="25" t="s">
        <v>20</v>
      </c>
      <c r="AH438" s="25" t="s">
        <v>218</v>
      </c>
    </row>
    <row r="439" spans="1:34" customFormat="1" x14ac:dyDescent="0.25">
      <c r="A439" s="25"/>
      <c r="B439" s="25"/>
      <c r="C439" s="25"/>
      <c r="D439" s="25"/>
      <c r="E439" s="25"/>
      <c r="G439" s="4"/>
      <c r="I439" s="4"/>
      <c r="J439" s="4"/>
      <c r="T439" s="26"/>
      <c r="AD439" s="25" t="s">
        <v>639</v>
      </c>
      <c r="AE439" s="25">
        <v>0.17584399999999997</v>
      </c>
      <c r="AF439" s="25">
        <v>0.17584399999999997</v>
      </c>
      <c r="AG439" s="25" t="s">
        <v>20</v>
      </c>
      <c r="AH439" s="25" t="s">
        <v>219</v>
      </c>
    </row>
    <row r="440" spans="1:34" customFormat="1" x14ac:dyDescent="0.25">
      <c r="A440" s="25"/>
      <c r="B440" s="25"/>
      <c r="C440" s="25"/>
      <c r="D440" s="25"/>
      <c r="E440" s="25"/>
      <c r="G440" s="4"/>
      <c r="I440" s="4"/>
      <c r="J440" s="4"/>
      <c r="T440" s="26"/>
      <c r="AD440" s="25" t="s">
        <v>668</v>
      </c>
      <c r="AE440" s="25">
        <v>0.27030399999999993</v>
      </c>
      <c r="AF440" s="25">
        <v>0.27030399999999993</v>
      </c>
      <c r="AG440" s="25" t="s">
        <v>40</v>
      </c>
      <c r="AH440" s="25" t="s">
        <v>218</v>
      </c>
    </row>
    <row r="441" spans="1:34" customFormat="1" x14ac:dyDescent="0.25">
      <c r="A441" s="25"/>
      <c r="B441" s="25"/>
      <c r="C441" s="25"/>
      <c r="D441" s="25"/>
      <c r="E441" s="25"/>
      <c r="G441" s="4"/>
      <c r="I441" s="4"/>
      <c r="J441" s="4"/>
      <c r="T441" s="26"/>
      <c r="AD441" s="25" t="s">
        <v>672</v>
      </c>
      <c r="AE441" s="25">
        <v>0.26180000000000003</v>
      </c>
      <c r="AF441" s="25">
        <v>0.26180000000000003</v>
      </c>
      <c r="AG441" s="25" t="s">
        <v>40</v>
      </c>
      <c r="AH441" s="25" t="s">
        <v>219</v>
      </c>
    </row>
    <row r="442" spans="1:34" customFormat="1" x14ac:dyDescent="0.25">
      <c r="A442" s="25"/>
      <c r="B442" s="25"/>
      <c r="C442" s="25"/>
      <c r="D442" s="25"/>
      <c r="E442" s="25"/>
      <c r="G442" s="4"/>
      <c r="I442" s="4"/>
      <c r="J442" s="4"/>
      <c r="T442" s="26"/>
      <c r="AD442" s="25" t="s">
        <v>682</v>
      </c>
      <c r="AE442" s="25">
        <v>0.21977199999999994</v>
      </c>
      <c r="AF442" s="25">
        <v>0.21977199999999994</v>
      </c>
      <c r="AG442" s="25" t="s">
        <v>47</v>
      </c>
      <c r="AH442" s="25" t="s">
        <v>218</v>
      </c>
    </row>
    <row r="443" spans="1:34" customFormat="1" x14ac:dyDescent="0.25">
      <c r="A443" s="25"/>
      <c r="B443" s="25"/>
      <c r="C443" s="25"/>
      <c r="D443" s="25"/>
      <c r="E443" s="25"/>
      <c r="G443" s="4"/>
      <c r="I443" s="4"/>
      <c r="J443" s="4"/>
      <c r="T443" s="26"/>
      <c r="AD443" s="25" t="s">
        <v>686</v>
      </c>
      <c r="AE443" s="25">
        <v>0.20745500000000008</v>
      </c>
      <c r="AF443" s="25">
        <v>0.20745500000000008</v>
      </c>
      <c r="AG443" s="25" t="s">
        <v>47</v>
      </c>
      <c r="AH443" s="25" t="s">
        <v>219</v>
      </c>
    </row>
    <row r="444" spans="1:34" customFormat="1" x14ac:dyDescent="0.25">
      <c r="A444" s="25"/>
      <c r="B444" s="25"/>
      <c r="C444" s="25"/>
      <c r="D444" s="25"/>
      <c r="E444" s="25"/>
      <c r="G444" s="4"/>
      <c r="I444" s="4"/>
      <c r="J444" s="4"/>
      <c r="T444" s="26"/>
      <c r="AD444" s="25" t="s">
        <v>661</v>
      </c>
      <c r="AE444" s="25">
        <v>15.734137000000006</v>
      </c>
      <c r="AF444" s="25">
        <v>15.734137000000006</v>
      </c>
      <c r="AG444" s="25" t="s">
        <v>15</v>
      </c>
      <c r="AH444" s="25" t="s">
        <v>219</v>
      </c>
    </row>
    <row r="445" spans="1:34" customFormat="1" x14ac:dyDescent="0.25">
      <c r="A445" s="25"/>
      <c r="B445" s="25"/>
      <c r="C445" s="25"/>
      <c r="D445" s="25"/>
      <c r="E445" s="25"/>
      <c r="G445" s="4"/>
      <c r="I445" s="4"/>
      <c r="J445" s="4"/>
      <c r="T445" s="26"/>
      <c r="AD445" s="25" t="s">
        <v>656</v>
      </c>
      <c r="AE445" s="25">
        <v>19.30333700000001</v>
      </c>
      <c r="AF445" s="25">
        <v>19.30333700000001</v>
      </c>
      <c r="AG445" s="25" t="s">
        <v>15</v>
      </c>
      <c r="AH445" s="25" t="s">
        <v>218</v>
      </c>
    </row>
    <row r="446" spans="1:34" customFormat="1" x14ac:dyDescent="0.25">
      <c r="A446" s="25"/>
      <c r="B446" s="25"/>
      <c r="C446" s="25"/>
      <c r="D446" s="25"/>
      <c r="E446" s="25"/>
      <c r="G446" s="4"/>
      <c r="I446" s="4"/>
      <c r="J446" s="4"/>
      <c r="T446" s="26"/>
      <c r="AD446" s="25" t="s">
        <v>667</v>
      </c>
      <c r="AE446" s="25">
        <v>15.359452999999993</v>
      </c>
      <c r="AF446" s="25">
        <v>15.359452999999993</v>
      </c>
      <c r="AG446" s="25" t="s">
        <v>17</v>
      </c>
      <c r="AH446" s="25" t="s">
        <v>225</v>
      </c>
    </row>
    <row r="447" spans="1:34" customFormat="1" x14ac:dyDescent="0.25">
      <c r="A447" s="25"/>
      <c r="B447" s="25"/>
      <c r="C447" s="25"/>
      <c r="D447" s="25"/>
      <c r="E447" s="25"/>
      <c r="G447" s="4"/>
      <c r="I447" s="4"/>
      <c r="J447" s="4"/>
      <c r="T447" s="26"/>
      <c r="AD447" s="25" t="s">
        <v>664</v>
      </c>
      <c r="AE447" s="25">
        <v>15.765048999999996</v>
      </c>
      <c r="AF447" s="25">
        <v>15.765048999999996</v>
      </c>
      <c r="AG447" s="25" t="s">
        <v>17</v>
      </c>
      <c r="AH447" s="25" t="s">
        <v>218</v>
      </c>
    </row>
    <row r="448" spans="1:34" customFormat="1" x14ac:dyDescent="0.25">
      <c r="A448" s="25"/>
      <c r="B448" s="25"/>
      <c r="C448" s="25"/>
      <c r="D448" s="25"/>
      <c r="E448" s="25"/>
      <c r="G448" s="4"/>
      <c r="I448" s="4"/>
      <c r="J448" s="4"/>
      <c r="T448" s="26"/>
      <c r="AD448" s="25" t="s">
        <v>998</v>
      </c>
      <c r="AE448" s="25">
        <v>0.21400499999999986</v>
      </c>
      <c r="AF448" s="25">
        <v>0.21400499999999986</v>
      </c>
      <c r="AG448" s="25" t="s">
        <v>16</v>
      </c>
      <c r="AH448" s="25" t="s">
        <v>219</v>
      </c>
    </row>
    <row r="449" spans="1:34" customFormat="1" x14ac:dyDescent="0.25">
      <c r="A449" s="25"/>
      <c r="B449" s="25"/>
      <c r="C449" s="25"/>
      <c r="D449" s="25"/>
      <c r="E449" s="25"/>
      <c r="G449" s="4"/>
      <c r="I449" s="4"/>
      <c r="J449" s="4"/>
      <c r="T449" s="26"/>
      <c r="AD449" s="25" t="s">
        <v>996</v>
      </c>
      <c r="AE449" s="25">
        <v>0.25396199999999997</v>
      </c>
      <c r="AF449" s="25">
        <v>0.25396199999999997</v>
      </c>
      <c r="AG449" s="25" t="s">
        <v>16</v>
      </c>
      <c r="AH449" s="25" t="s">
        <v>218</v>
      </c>
    </row>
    <row r="450" spans="1:34" customFormat="1" x14ac:dyDescent="0.25">
      <c r="A450" s="25"/>
      <c r="B450" s="25"/>
      <c r="C450" s="25"/>
      <c r="D450" s="25"/>
      <c r="E450" s="25"/>
      <c r="G450" s="4"/>
      <c r="I450" s="4"/>
      <c r="J450" s="4"/>
      <c r="T450" s="26"/>
      <c r="AD450" s="25" t="s">
        <v>663</v>
      </c>
      <c r="AE450" s="25">
        <v>15.443956999999999</v>
      </c>
      <c r="AF450" s="25">
        <v>15.443956999999999</v>
      </c>
      <c r="AG450" s="25" t="s">
        <v>15</v>
      </c>
      <c r="AH450" s="25" t="s">
        <v>223</v>
      </c>
    </row>
    <row r="451" spans="1:34" customFormat="1" x14ac:dyDescent="0.25">
      <c r="A451" s="25"/>
      <c r="B451" s="25"/>
      <c r="C451" s="25"/>
      <c r="D451" s="25"/>
      <c r="E451" s="25"/>
      <c r="G451" s="4"/>
      <c r="I451" s="4"/>
      <c r="J451" s="4"/>
      <c r="T451" s="26"/>
      <c r="AD451" s="25" t="s">
        <v>659</v>
      </c>
      <c r="AE451" s="25">
        <v>19.012426999999999</v>
      </c>
      <c r="AF451" s="25">
        <v>19.012426999999999</v>
      </c>
      <c r="AG451" s="25" t="s">
        <v>15</v>
      </c>
      <c r="AH451" s="25" t="s">
        <v>222</v>
      </c>
    </row>
    <row r="452" spans="1:34" customFormat="1" x14ac:dyDescent="0.25">
      <c r="A452" s="25"/>
      <c r="B452" s="25"/>
      <c r="C452" s="25"/>
      <c r="D452" s="25"/>
      <c r="E452" s="25"/>
      <c r="G452" s="4"/>
      <c r="I452" s="4"/>
      <c r="J452" s="4"/>
      <c r="T452" s="26"/>
      <c r="AD452" s="25" t="s">
        <v>671</v>
      </c>
      <c r="AE452" s="25">
        <v>0.27028100000000005</v>
      </c>
      <c r="AF452" s="25">
        <v>0.27028100000000005</v>
      </c>
      <c r="AG452" s="25" t="s">
        <v>40</v>
      </c>
      <c r="AH452" s="25" t="s">
        <v>222</v>
      </c>
    </row>
    <row r="453" spans="1:34" customFormat="1" x14ac:dyDescent="0.25">
      <c r="A453" s="25"/>
      <c r="B453" s="25"/>
      <c r="C453" s="25"/>
      <c r="D453" s="25"/>
      <c r="E453" s="25"/>
      <c r="G453" s="4"/>
      <c r="I453" s="4"/>
      <c r="J453" s="4"/>
      <c r="T453" s="26"/>
      <c r="AD453" s="25" t="s">
        <v>675</v>
      </c>
      <c r="AE453" s="25">
        <v>0.26152199999999998</v>
      </c>
      <c r="AF453" s="25">
        <v>0.26152199999999998</v>
      </c>
      <c r="AG453" s="25" t="s">
        <v>40</v>
      </c>
      <c r="AH453" s="25" t="s">
        <v>223</v>
      </c>
    </row>
    <row r="454" spans="1:34" customFormat="1" x14ac:dyDescent="0.25">
      <c r="A454" s="25"/>
      <c r="B454" s="25"/>
      <c r="C454" s="25"/>
      <c r="D454" s="25"/>
      <c r="E454" s="25"/>
      <c r="G454" s="4"/>
      <c r="I454" s="4"/>
      <c r="J454" s="4"/>
      <c r="T454" s="26"/>
      <c r="AD454" s="25" t="s">
        <v>685</v>
      </c>
      <c r="AE454" s="25">
        <v>0.21431500000000001</v>
      </c>
      <c r="AF454" s="25">
        <v>0.21431500000000001</v>
      </c>
      <c r="AG454" s="25" t="s">
        <v>47</v>
      </c>
      <c r="AH454" s="25" t="s">
        <v>222</v>
      </c>
    </row>
    <row r="455" spans="1:34" customFormat="1" x14ac:dyDescent="0.25">
      <c r="A455" s="25"/>
      <c r="B455" s="25"/>
      <c r="C455" s="25"/>
      <c r="D455" s="25"/>
      <c r="E455" s="25"/>
      <c r="G455" s="4"/>
      <c r="I455" s="4"/>
      <c r="J455" s="4"/>
      <c r="T455" s="26"/>
      <c r="AD455" s="25" t="s">
        <v>689</v>
      </c>
      <c r="AE455" s="25">
        <v>0.20093800000000001</v>
      </c>
      <c r="AF455" s="25">
        <v>0.20093800000000001</v>
      </c>
      <c r="AG455" s="25" t="s">
        <v>47</v>
      </c>
      <c r="AH455" s="25" t="s">
        <v>223</v>
      </c>
    </row>
    <row r="456" spans="1:34" customFormat="1" x14ac:dyDescent="0.25">
      <c r="A456" s="25"/>
      <c r="B456" s="25"/>
      <c r="C456" s="25"/>
      <c r="D456" s="25"/>
      <c r="E456" s="25"/>
      <c r="G456" s="4"/>
      <c r="I456" s="4"/>
      <c r="J456" s="4"/>
      <c r="T456" s="26"/>
      <c r="AD456" s="25" t="s">
        <v>999</v>
      </c>
      <c r="AE456" s="25">
        <v>0.21088700000000002</v>
      </c>
      <c r="AF456" s="25">
        <v>0.21088700000000002</v>
      </c>
      <c r="AG456" s="25" t="s">
        <v>16</v>
      </c>
      <c r="AH456" s="25" t="s">
        <v>223</v>
      </c>
    </row>
    <row r="457" spans="1:34" customFormat="1" x14ac:dyDescent="0.25">
      <c r="A457" s="25"/>
      <c r="B457" s="25"/>
      <c r="C457" s="25"/>
      <c r="D457" s="25"/>
      <c r="E457" s="25"/>
      <c r="G457" s="4"/>
      <c r="I457" s="4"/>
      <c r="J457" s="4"/>
      <c r="T457" s="26"/>
      <c r="AD457" s="25" t="s">
        <v>997</v>
      </c>
      <c r="AE457" s="25">
        <v>0.25118299999999999</v>
      </c>
      <c r="AF457" s="25">
        <v>0.25118299999999999</v>
      </c>
      <c r="AG457" s="25" t="s">
        <v>16</v>
      </c>
      <c r="AH457" s="25" t="s">
        <v>222</v>
      </c>
    </row>
    <row r="458" spans="1:34" customFormat="1" x14ac:dyDescent="0.25">
      <c r="A458" s="25"/>
      <c r="B458" s="25"/>
      <c r="C458" s="25"/>
      <c r="D458" s="25"/>
      <c r="E458" s="25"/>
      <c r="G458" s="4"/>
      <c r="I458" s="4"/>
      <c r="J458" s="4"/>
      <c r="T458" s="26"/>
      <c r="AD458" s="25" t="s">
        <v>666</v>
      </c>
      <c r="AE458" s="25">
        <v>15.424535000000001</v>
      </c>
      <c r="AF458" s="25">
        <v>15.424535000000001</v>
      </c>
      <c r="AG458" s="25" t="s">
        <v>17</v>
      </c>
      <c r="AH458" s="25" t="s">
        <v>224</v>
      </c>
    </row>
    <row r="459" spans="1:34" customFormat="1" x14ac:dyDescent="0.25">
      <c r="A459" s="25"/>
      <c r="B459" s="25"/>
      <c r="C459" s="25"/>
      <c r="D459" s="25"/>
      <c r="E459" s="25"/>
      <c r="G459" s="4"/>
      <c r="I459" s="4"/>
      <c r="J459" s="4"/>
      <c r="T459" s="26"/>
      <c r="AD459" s="25" t="s">
        <v>665</v>
      </c>
      <c r="AE459" s="25">
        <v>15.827437999999999</v>
      </c>
      <c r="AF459" s="25">
        <v>15.827437999999999</v>
      </c>
      <c r="AG459" s="25" t="s">
        <v>17</v>
      </c>
      <c r="AH459" s="25" t="s">
        <v>210</v>
      </c>
    </row>
    <row r="460" spans="1:34" customFormat="1" x14ac:dyDescent="0.25">
      <c r="A460" s="25"/>
      <c r="B460" s="25"/>
      <c r="C460" s="25"/>
      <c r="D460" s="25"/>
      <c r="E460" s="25"/>
      <c r="G460" s="4"/>
      <c r="I460" s="4"/>
      <c r="J460" s="4"/>
      <c r="T460" s="26"/>
      <c r="AD460" s="25" t="s">
        <v>650</v>
      </c>
      <c r="AE460" s="25">
        <v>0.24638599999999999</v>
      </c>
      <c r="AF460" s="25">
        <v>0.24638599999999999</v>
      </c>
      <c r="AG460" s="25" t="s">
        <v>13</v>
      </c>
      <c r="AH460" s="25" t="s">
        <v>223</v>
      </c>
    </row>
    <row r="461" spans="1:34" customFormat="1" x14ac:dyDescent="0.25">
      <c r="A461" s="25"/>
      <c r="B461" s="25"/>
      <c r="C461" s="25"/>
      <c r="D461" s="25"/>
      <c r="E461" s="25"/>
      <c r="G461" s="4"/>
      <c r="I461" s="4"/>
      <c r="J461" s="4"/>
      <c r="T461" s="26"/>
      <c r="AD461" s="25" t="s">
        <v>648</v>
      </c>
      <c r="AE461" s="25">
        <v>0.26860300000000004</v>
      </c>
      <c r="AF461" s="25">
        <v>0.26860300000000004</v>
      </c>
      <c r="AG461" s="25" t="s">
        <v>13</v>
      </c>
      <c r="AH461" s="25" t="s">
        <v>222</v>
      </c>
    </row>
    <row r="462" spans="1:34" customFormat="1" x14ac:dyDescent="0.25">
      <c r="A462" s="25"/>
      <c r="B462" s="25"/>
      <c r="C462" s="25"/>
      <c r="D462" s="25"/>
      <c r="E462" s="25"/>
      <c r="G462" s="4"/>
      <c r="I462" s="4"/>
      <c r="J462" s="4"/>
      <c r="T462" s="26"/>
      <c r="AD462" s="25" t="s">
        <v>655</v>
      </c>
      <c r="AE462" s="25">
        <v>23.365993</v>
      </c>
      <c r="AF462" s="25">
        <v>23.365993</v>
      </c>
      <c r="AG462" s="25" t="s">
        <v>14</v>
      </c>
      <c r="AH462" s="25" t="s">
        <v>228</v>
      </c>
    </row>
    <row r="463" spans="1:34" customFormat="1" x14ac:dyDescent="0.25">
      <c r="A463" s="25"/>
      <c r="B463" s="25"/>
      <c r="C463" s="25"/>
      <c r="D463" s="25"/>
      <c r="E463" s="25"/>
      <c r="G463" s="4"/>
      <c r="I463" s="4"/>
      <c r="J463" s="4"/>
      <c r="T463" s="26"/>
      <c r="AD463" s="25" t="s">
        <v>653</v>
      </c>
      <c r="AE463" s="25">
        <v>26.518725000000003</v>
      </c>
      <c r="AF463" s="25">
        <v>26.518725000000003</v>
      </c>
      <c r="AG463" s="25" t="s">
        <v>14</v>
      </c>
      <c r="AH463" s="25" t="s">
        <v>222</v>
      </c>
    </row>
    <row r="464" spans="1:34" customFormat="1" x14ac:dyDescent="0.25">
      <c r="A464" s="25"/>
      <c r="B464" s="25"/>
      <c r="C464" s="25"/>
      <c r="D464" s="25"/>
      <c r="E464" s="25"/>
      <c r="G464" s="4"/>
      <c r="I464" s="4"/>
      <c r="J464" s="4"/>
      <c r="T464" s="26"/>
      <c r="AD464" s="25" t="s">
        <v>695</v>
      </c>
      <c r="AE464" s="25">
        <v>15.026921000000005</v>
      </c>
      <c r="AF464" s="25">
        <v>15.026921000000005</v>
      </c>
      <c r="AG464" s="25" t="s">
        <v>204</v>
      </c>
      <c r="AH464" s="25" t="s">
        <v>218</v>
      </c>
    </row>
    <row r="465" spans="1:34" customFormat="1" x14ac:dyDescent="0.25">
      <c r="A465" s="25"/>
      <c r="B465" s="25"/>
      <c r="C465" s="25"/>
      <c r="D465" s="25"/>
      <c r="E465" s="25"/>
      <c r="G465" s="4"/>
      <c r="I465" s="4"/>
      <c r="J465" s="4"/>
      <c r="T465" s="26"/>
      <c r="AD465" s="25" t="s">
        <v>696</v>
      </c>
      <c r="AE465" s="25">
        <v>15.063449999999996</v>
      </c>
      <c r="AF465" s="25">
        <v>15.063449999999996</v>
      </c>
      <c r="AG465" s="25" t="s">
        <v>204</v>
      </c>
      <c r="AH465" s="25" t="s">
        <v>222</v>
      </c>
    </row>
    <row r="466" spans="1:34" customFormat="1" x14ac:dyDescent="0.25">
      <c r="A466" s="25"/>
      <c r="B466" s="25"/>
      <c r="C466" s="25"/>
      <c r="D466" s="25"/>
      <c r="E466" s="25"/>
      <c r="G466" s="4"/>
      <c r="I466" s="4"/>
      <c r="J466" s="4"/>
      <c r="T466" s="26"/>
      <c r="AD466" s="25" t="s">
        <v>697</v>
      </c>
      <c r="AE466" s="25">
        <v>14.618611999999994</v>
      </c>
      <c r="AF466" s="25">
        <v>14.618611999999994</v>
      </c>
      <c r="AG466" s="25" t="s">
        <v>204</v>
      </c>
      <c r="AH466" s="25" t="s">
        <v>219</v>
      </c>
    </row>
    <row r="467" spans="1:34" customFormat="1" x14ac:dyDescent="0.25">
      <c r="A467" s="25"/>
      <c r="B467" s="25"/>
      <c r="C467" s="25"/>
      <c r="D467" s="25"/>
      <c r="E467" s="25"/>
      <c r="G467" s="4"/>
      <c r="I467" s="4"/>
      <c r="J467" s="4"/>
      <c r="T467" s="26"/>
      <c r="AD467" s="25" t="s">
        <v>698</v>
      </c>
      <c r="AE467" s="25">
        <v>14.634362000000001</v>
      </c>
      <c r="AF467" s="25">
        <v>14.634362000000001</v>
      </c>
      <c r="AG467" s="25" t="s">
        <v>204</v>
      </c>
      <c r="AH467" s="25" t="s">
        <v>223</v>
      </c>
    </row>
    <row r="468" spans="1:34" customFormat="1" x14ac:dyDescent="0.25">
      <c r="A468" s="25"/>
      <c r="B468" s="25"/>
      <c r="C468" s="25"/>
      <c r="D468" s="25"/>
      <c r="E468" s="25"/>
      <c r="G468" s="4"/>
      <c r="I468" s="4"/>
      <c r="J468" s="4"/>
      <c r="T468" s="26"/>
      <c r="AD468" s="25" t="s">
        <v>690</v>
      </c>
      <c r="AE468" s="25">
        <v>12.854486999999999</v>
      </c>
      <c r="AF468" s="25">
        <v>12.854486999999999</v>
      </c>
      <c r="AG468" s="25" t="s">
        <v>87</v>
      </c>
      <c r="AH468" s="25" t="s">
        <v>210</v>
      </c>
    </row>
    <row r="469" spans="1:34" customFormat="1" x14ac:dyDescent="0.25">
      <c r="A469" s="25"/>
      <c r="B469" s="25"/>
      <c r="C469" s="25"/>
      <c r="D469" s="25"/>
      <c r="E469" s="25"/>
      <c r="G469" s="4"/>
      <c r="I469" s="4"/>
      <c r="J469" s="4"/>
      <c r="T469" s="26"/>
      <c r="AD469" s="25" t="s">
        <v>1057</v>
      </c>
      <c r="AE469" s="25">
        <v>1.01</v>
      </c>
      <c r="AF469" s="25">
        <v>1.01</v>
      </c>
      <c r="AG469" s="25" t="s">
        <v>0</v>
      </c>
      <c r="AH469" s="25" t="s">
        <v>214</v>
      </c>
    </row>
    <row r="470" spans="1:34" customFormat="1" x14ac:dyDescent="0.25">
      <c r="A470" s="25"/>
      <c r="B470" s="25"/>
      <c r="C470" s="25"/>
      <c r="D470" s="25"/>
      <c r="E470" s="25"/>
      <c r="G470" s="4"/>
      <c r="I470" s="4"/>
      <c r="J470" s="4"/>
      <c r="T470" s="26"/>
      <c r="AD470" s="25" t="s">
        <v>1055</v>
      </c>
      <c r="AE470" s="25">
        <v>1.01</v>
      </c>
      <c r="AF470" s="25">
        <v>1.01</v>
      </c>
      <c r="AG470" s="25" t="s">
        <v>0</v>
      </c>
      <c r="AH470" s="25" t="s">
        <v>210</v>
      </c>
    </row>
    <row r="471" spans="1:34" customFormat="1" x14ac:dyDescent="0.25">
      <c r="A471" s="25"/>
      <c r="B471" s="25"/>
      <c r="C471" s="25"/>
      <c r="D471" s="25"/>
      <c r="E471" s="25"/>
      <c r="G471" s="4"/>
      <c r="I471" s="4"/>
      <c r="J471" s="4"/>
      <c r="T471" s="26"/>
      <c r="AD471" s="25" t="s">
        <v>690</v>
      </c>
      <c r="AE471" s="25">
        <v>12.854486999999999</v>
      </c>
      <c r="AF471" s="25">
        <v>12.854486999999999</v>
      </c>
      <c r="AG471" s="25" t="s">
        <v>87</v>
      </c>
      <c r="AH471" s="25" t="s">
        <v>210</v>
      </c>
    </row>
    <row r="472" spans="1:34" customFormat="1" x14ac:dyDescent="0.25">
      <c r="A472" s="25"/>
      <c r="B472" s="25"/>
      <c r="C472" s="25"/>
      <c r="D472" s="25"/>
      <c r="E472" s="25"/>
      <c r="G472" s="4"/>
      <c r="I472" s="4"/>
      <c r="J472" s="4"/>
      <c r="T472" s="26"/>
      <c r="AD472" s="25" t="s">
        <v>668</v>
      </c>
      <c r="AE472" s="25">
        <v>0.27030399999999993</v>
      </c>
      <c r="AF472" s="25">
        <v>0.27030399999999993</v>
      </c>
      <c r="AG472" s="25" t="s">
        <v>40</v>
      </c>
      <c r="AH472" s="25" t="s">
        <v>218</v>
      </c>
    </row>
    <row r="473" spans="1:34" customFormat="1" x14ac:dyDescent="0.25">
      <c r="A473" s="25"/>
      <c r="B473" s="25"/>
      <c r="C473" s="25"/>
      <c r="D473" s="25"/>
      <c r="E473" s="25"/>
      <c r="G473" s="4"/>
      <c r="I473" s="4"/>
      <c r="J473" s="4"/>
      <c r="T473" s="26"/>
      <c r="AD473" s="25" t="s">
        <v>672</v>
      </c>
      <c r="AE473" s="25">
        <v>0.26180000000000003</v>
      </c>
      <c r="AF473" s="25">
        <v>0.26180000000000003</v>
      </c>
      <c r="AG473" s="25" t="s">
        <v>40</v>
      </c>
      <c r="AH473" s="25" t="s">
        <v>219</v>
      </c>
    </row>
    <row r="474" spans="1:34" customFormat="1" x14ac:dyDescent="0.25">
      <c r="A474" s="25"/>
      <c r="B474" s="25"/>
      <c r="C474" s="25"/>
      <c r="D474" s="25"/>
      <c r="E474" s="25"/>
      <c r="G474" s="4"/>
      <c r="I474" s="4"/>
      <c r="J474" s="4"/>
      <c r="T474" s="26"/>
      <c r="AD474" s="25" t="s">
        <v>682</v>
      </c>
      <c r="AE474" s="25">
        <v>0.21977199999999994</v>
      </c>
      <c r="AF474" s="25">
        <v>0.21977199999999994</v>
      </c>
      <c r="AG474" s="25" t="s">
        <v>47</v>
      </c>
      <c r="AH474" s="25" t="s">
        <v>218</v>
      </c>
    </row>
    <row r="475" spans="1:34" customFormat="1" x14ac:dyDescent="0.25">
      <c r="A475" s="25"/>
      <c r="B475" s="25"/>
      <c r="C475" s="25"/>
      <c r="D475" s="25"/>
      <c r="E475" s="25"/>
      <c r="G475" s="4"/>
      <c r="I475" s="4"/>
      <c r="J475" s="4"/>
      <c r="T475" s="26"/>
      <c r="AD475" s="25" t="s">
        <v>686</v>
      </c>
      <c r="AE475" s="25">
        <v>0.20745500000000008</v>
      </c>
      <c r="AF475" s="25">
        <v>0.20745500000000008</v>
      </c>
      <c r="AG475" s="25" t="s">
        <v>47</v>
      </c>
      <c r="AH475" s="25" t="s">
        <v>219</v>
      </c>
    </row>
    <row r="476" spans="1:34" customFormat="1" x14ac:dyDescent="0.25">
      <c r="A476" s="25"/>
      <c r="B476" s="25"/>
      <c r="C476" s="25"/>
      <c r="D476" s="25"/>
      <c r="E476" s="25"/>
      <c r="G476" s="4"/>
      <c r="I476" s="4"/>
      <c r="J476" s="4"/>
      <c r="T476" s="26"/>
      <c r="AD476" s="25" t="s">
        <v>661</v>
      </c>
      <c r="AE476" s="25">
        <v>15.734137000000006</v>
      </c>
      <c r="AF476" s="25">
        <v>15.734137000000006</v>
      </c>
      <c r="AG476" s="25" t="s">
        <v>15</v>
      </c>
      <c r="AH476" s="25" t="s">
        <v>219</v>
      </c>
    </row>
    <row r="477" spans="1:34" customFormat="1" x14ac:dyDescent="0.25">
      <c r="A477" s="25"/>
      <c r="B477" s="25"/>
      <c r="C477" s="25"/>
      <c r="D477" s="25"/>
      <c r="E477" s="25"/>
      <c r="G477" s="4"/>
      <c r="I477" s="4"/>
      <c r="J477" s="4"/>
      <c r="T477" s="26"/>
      <c r="AD477" s="25" t="s">
        <v>656</v>
      </c>
      <c r="AE477" s="25">
        <v>19.30333700000001</v>
      </c>
      <c r="AF477" s="25">
        <v>19.30333700000001</v>
      </c>
      <c r="AG477" s="25" t="s">
        <v>15</v>
      </c>
      <c r="AH477" s="25" t="s">
        <v>218</v>
      </c>
    </row>
    <row r="478" spans="1:34" customFormat="1" x14ac:dyDescent="0.25">
      <c r="A478" s="25"/>
      <c r="B478" s="25"/>
      <c r="C478" s="25"/>
      <c r="D478" s="25"/>
      <c r="E478" s="25"/>
      <c r="G478" s="4"/>
      <c r="I478" s="4"/>
      <c r="J478" s="4"/>
      <c r="T478" s="26"/>
      <c r="AD478" s="25" t="s">
        <v>667</v>
      </c>
      <c r="AE478" s="25">
        <v>15.359452999999993</v>
      </c>
      <c r="AF478" s="25">
        <v>15.359452999999993</v>
      </c>
      <c r="AG478" s="25" t="s">
        <v>17</v>
      </c>
      <c r="AH478" s="25" t="s">
        <v>225</v>
      </c>
    </row>
    <row r="479" spans="1:34" customFormat="1" x14ac:dyDescent="0.25">
      <c r="A479" s="25"/>
      <c r="B479" s="25"/>
      <c r="C479" s="25"/>
      <c r="D479" s="25"/>
      <c r="E479" s="25"/>
      <c r="G479" s="4"/>
      <c r="I479" s="4"/>
      <c r="J479" s="4"/>
      <c r="T479" s="26"/>
      <c r="AD479" s="25" t="s">
        <v>664</v>
      </c>
      <c r="AE479" s="25">
        <v>15.765048999999996</v>
      </c>
      <c r="AF479" s="25">
        <v>15.765048999999996</v>
      </c>
      <c r="AG479" s="25" t="s">
        <v>17</v>
      </c>
      <c r="AH479" s="25" t="s">
        <v>218</v>
      </c>
    </row>
    <row r="480" spans="1:34" customFormat="1" x14ac:dyDescent="0.25">
      <c r="A480" s="25"/>
      <c r="B480" s="25"/>
      <c r="C480" s="25"/>
      <c r="D480" s="25"/>
      <c r="E480" s="25"/>
      <c r="G480" s="4"/>
      <c r="I480" s="4"/>
      <c r="J480" s="4"/>
      <c r="T480" s="26"/>
      <c r="AD480" s="25" t="s">
        <v>998</v>
      </c>
      <c r="AE480" s="25">
        <v>0.21400499999999986</v>
      </c>
      <c r="AF480" s="25">
        <v>0.21400499999999986</v>
      </c>
      <c r="AG480" s="25" t="s">
        <v>16</v>
      </c>
      <c r="AH480" s="25" t="s">
        <v>219</v>
      </c>
    </row>
    <row r="481" spans="1:34" customFormat="1" x14ac:dyDescent="0.25">
      <c r="A481" s="25"/>
      <c r="B481" s="25"/>
      <c r="C481" s="25"/>
      <c r="D481" s="25"/>
      <c r="E481" s="25"/>
      <c r="G481" s="4"/>
      <c r="I481" s="4"/>
      <c r="J481" s="4"/>
      <c r="T481" s="26"/>
      <c r="AD481" s="25" t="s">
        <v>996</v>
      </c>
      <c r="AE481" s="25">
        <v>0.25396199999999997</v>
      </c>
      <c r="AF481" s="25">
        <v>0.25396199999999997</v>
      </c>
      <c r="AG481" s="25" t="s">
        <v>16</v>
      </c>
      <c r="AH481" s="25" t="s">
        <v>218</v>
      </c>
    </row>
    <row r="482" spans="1:34" customFormat="1" x14ac:dyDescent="0.25">
      <c r="A482" s="25"/>
      <c r="B482" s="25"/>
      <c r="C482" s="25"/>
      <c r="D482" s="25"/>
      <c r="E482" s="25"/>
      <c r="G482" s="4"/>
      <c r="I482" s="4"/>
      <c r="J482" s="4"/>
      <c r="T482" s="26"/>
      <c r="AD482" s="25" t="s">
        <v>654</v>
      </c>
      <c r="AE482" s="25">
        <v>25.088221999999995</v>
      </c>
      <c r="AF482" s="25">
        <v>25.088221999999995</v>
      </c>
      <c r="AG482" s="25" t="s">
        <v>14</v>
      </c>
      <c r="AH482" s="25" t="s">
        <v>225</v>
      </c>
    </row>
    <row r="483" spans="1:34" customFormat="1" x14ac:dyDescent="0.25">
      <c r="A483" s="25"/>
      <c r="B483" s="25"/>
      <c r="C483" s="25"/>
      <c r="D483" s="25"/>
      <c r="E483" s="25"/>
      <c r="G483" s="4"/>
      <c r="I483" s="4"/>
      <c r="J483" s="4"/>
      <c r="T483" s="26"/>
      <c r="AD483" s="25" t="s">
        <v>651</v>
      </c>
      <c r="AE483" s="25">
        <v>28.274752000000007</v>
      </c>
      <c r="AF483" s="25">
        <v>28.274752000000007</v>
      </c>
      <c r="AG483" s="25" t="s">
        <v>14</v>
      </c>
      <c r="AH483" s="25" t="s">
        <v>218</v>
      </c>
    </row>
    <row r="484" spans="1:34" customFormat="1" x14ac:dyDescent="0.25">
      <c r="A484" s="25"/>
      <c r="B484" s="25"/>
      <c r="C484" s="25"/>
      <c r="D484" s="25"/>
      <c r="E484" s="25"/>
      <c r="G484" s="4"/>
      <c r="I484" s="4"/>
      <c r="J484" s="4"/>
      <c r="T484" s="26"/>
      <c r="AD484" s="25" t="s">
        <v>695</v>
      </c>
      <c r="AE484" s="25">
        <v>15.026921000000005</v>
      </c>
      <c r="AF484" s="25">
        <v>15.026921000000005</v>
      </c>
      <c r="AG484" s="25" t="s">
        <v>204</v>
      </c>
      <c r="AH484" s="25" t="s">
        <v>218</v>
      </c>
    </row>
    <row r="485" spans="1:34" customFormat="1" x14ac:dyDescent="0.25">
      <c r="A485" s="25"/>
      <c r="B485" s="25"/>
      <c r="C485" s="25"/>
      <c r="D485" s="25"/>
      <c r="E485" s="25"/>
      <c r="G485" s="4"/>
      <c r="I485" s="4"/>
      <c r="J485" s="4"/>
      <c r="T485" s="26"/>
      <c r="AD485" s="25" t="s">
        <v>697</v>
      </c>
      <c r="AE485" s="25">
        <v>14.618611999999994</v>
      </c>
      <c r="AF485" s="25">
        <v>14.618611999999994</v>
      </c>
      <c r="AG485" s="25" t="s">
        <v>204</v>
      </c>
      <c r="AH485" s="25" t="s">
        <v>219</v>
      </c>
    </row>
    <row r="486" spans="1:34" customFormat="1" x14ac:dyDescent="0.25">
      <c r="A486" s="25"/>
      <c r="B486" s="25"/>
      <c r="C486" s="25"/>
      <c r="D486" s="25"/>
      <c r="E486" s="25"/>
      <c r="G486" s="4"/>
      <c r="I486" s="4"/>
      <c r="J486" s="4"/>
      <c r="T486" s="26"/>
      <c r="AD486" s="25" t="s">
        <v>635</v>
      </c>
      <c r="AE486" s="25">
        <v>0.18816300000000014</v>
      </c>
      <c r="AF486" s="25">
        <v>0.18816300000000014</v>
      </c>
      <c r="AG486" s="25" t="s">
        <v>20</v>
      </c>
      <c r="AH486" s="25" t="s">
        <v>218</v>
      </c>
    </row>
    <row r="487" spans="1:34" customFormat="1" x14ac:dyDescent="0.25">
      <c r="A487" s="25"/>
      <c r="B487" s="25"/>
      <c r="C487" s="25"/>
      <c r="D487" s="25"/>
      <c r="E487" s="25"/>
      <c r="G487" s="4"/>
      <c r="I487" s="4"/>
      <c r="J487" s="4"/>
      <c r="T487" s="26"/>
      <c r="AD487" s="25" t="s">
        <v>639</v>
      </c>
      <c r="AE487" s="25">
        <v>0.17584399999999997</v>
      </c>
      <c r="AF487" s="25">
        <v>0.17584399999999997</v>
      </c>
      <c r="AG487" s="25" t="s">
        <v>20</v>
      </c>
      <c r="AH487" s="25" t="s">
        <v>219</v>
      </c>
    </row>
    <row r="488" spans="1:34" customFormat="1" x14ac:dyDescent="0.25">
      <c r="A488" s="25"/>
      <c r="B488" s="25"/>
      <c r="C488" s="25"/>
      <c r="D488" s="25"/>
      <c r="E488" s="25"/>
      <c r="G488" s="4"/>
      <c r="I488" s="4"/>
      <c r="J488" s="4"/>
      <c r="T488" s="26"/>
      <c r="AD488" s="25" t="s">
        <v>667</v>
      </c>
      <c r="AE488" s="25">
        <v>15.359452999999993</v>
      </c>
      <c r="AF488" s="25">
        <v>15.359452999999993</v>
      </c>
      <c r="AG488" s="25" t="s">
        <v>17</v>
      </c>
      <c r="AH488" s="25" t="s">
        <v>225</v>
      </c>
    </row>
    <row r="489" spans="1:34" customFormat="1" x14ac:dyDescent="0.25">
      <c r="A489" s="25"/>
      <c r="B489" s="25"/>
      <c r="C489" s="25"/>
      <c r="D489" s="25"/>
      <c r="E489" s="25"/>
      <c r="G489" s="4"/>
      <c r="I489" s="4"/>
      <c r="J489" s="4"/>
      <c r="T489" s="26"/>
      <c r="AD489" s="25" t="s">
        <v>664</v>
      </c>
      <c r="AE489" s="25">
        <v>15.765048999999996</v>
      </c>
      <c r="AF489" s="25">
        <v>15.765048999999996</v>
      </c>
      <c r="AG489" s="25" t="s">
        <v>17</v>
      </c>
      <c r="AH489" s="25" t="s">
        <v>218</v>
      </c>
    </row>
    <row r="490" spans="1:34" customFormat="1" x14ac:dyDescent="0.25">
      <c r="A490" s="25"/>
      <c r="B490" s="25"/>
      <c r="C490" s="25"/>
      <c r="D490" s="25"/>
      <c r="E490" s="25"/>
      <c r="G490" s="4"/>
      <c r="I490" s="4"/>
      <c r="J490" s="4"/>
      <c r="T490" s="26"/>
      <c r="AD490" s="25" t="s">
        <v>695</v>
      </c>
      <c r="AE490" s="25">
        <v>15.026921000000005</v>
      </c>
      <c r="AF490" s="25">
        <v>15.026921000000005</v>
      </c>
      <c r="AG490" s="25" t="s">
        <v>204</v>
      </c>
      <c r="AH490" s="25" t="s">
        <v>218</v>
      </c>
    </row>
    <row r="491" spans="1:34" customFormat="1" x14ac:dyDescent="0.25">
      <c r="A491" s="25"/>
      <c r="B491" s="25"/>
      <c r="C491" s="25"/>
      <c r="D491" s="25"/>
      <c r="E491" s="25"/>
      <c r="G491" s="4"/>
      <c r="I491" s="4"/>
      <c r="J491" s="4"/>
      <c r="T491" s="26"/>
      <c r="AD491" s="25" t="s">
        <v>697</v>
      </c>
      <c r="AE491" s="25">
        <v>14.618611999999994</v>
      </c>
      <c r="AF491" s="25">
        <v>14.618611999999994</v>
      </c>
      <c r="AG491" s="25" t="s">
        <v>204</v>
      </c>
      <c r="AH491" s="25" t="s">
        <v>219</v>
      </c>
    </row>
    <row r="492" spans="1:34" customFormat="1" x14ac:dyDescent="0.25">
      <c r="A492" s="25"/>
      <c r="B492" s="25"/>
      <c r="C492" s="25"/>
      <c r="D492" s="25"/>
      <c r="E492" s="25"/>
      <c r="G492" s="4"/>
      <c r="I492" s="4"/>
      <c r="J492" s="4"/>
      <c r="T492" s="26"/>
      <c r="AD492" s="25" t="s">
        <v>690</v>
      </c>
      <c r="AE492" s="25">
        <v>12.854486999999999</v>
      </c>
      <c r="AF492" s="25">
        <v>12.854486999999999</v>
      </c>
      <c r="AG492" s="25" t="s">
        <v>87</v>
      </c>
      <c r="AH492" s="25" t="s">
        <v>210</v>
      </c>
    </row>
    <row r="493" spans="1:34" customFormat="1" x14ac:dyDescent="0.25">
      <c r="A493" s="25"/>
      <c r="B493" s="25"/>
      <c r="C493" s="25"/>
      <c r="D493" s="25"/>
      <c r="E493" s="25"/>
      <c r="G493" s="4"/>
      <c r="I493" s="4"/>
      <c r="J493" s="4"/>
      <c r="T493" s="26"/>
      <c r="AD493" s="25" t="s">
        <v>667</v>
      </c>
      <c r="AE493" s="25">
        <v>15.359452999999993</v>
      </c>
      <c r="AF493" s="25">
        <v>15.359452999999993</v>
      </c>
      <c r="AG493" s="25" t="s">
        <v>17</v>
      </c>
      <c r="AH493" s="25" t="s">
        <v>225</v>
      </c>
    </row>
    <row r="494" spans="1:34" customFormat="1" x14ac:dyDescent="0.25">
      <c r="A494" s="25"/>
      <c r="B494" s="25"/>
      <c r="C494" s="25"/>
      <c r="D494" s="25"/>
      <c r="E494" s="25"/>
      <c r="G494" s="4"/>
      <c r="I494" s="4"/>
      <c r="J494" s="4"/>
      <c r="T494" s="26"/>
      <c r="AD494" s="25" t="s">
        <v>664</v>
      </c>
      <c r="AE494" s="25">
        <v>15.765048999999996</v>
      </c>
      <c r="AF494" s="25">
        <v>15.765048999999996</v>
      </c>
      <c r="AG494" s="25" t="s">
        <v>17</v>
      </c>
      <c r="AH494" s="25" t="s">
        <v>218</v>
      </c>
    </row>
    <row r="495" spans="1:34" customFormat="1" x14ac:dyDescent="0.25">
      <c r="A495" s="25"/>
      <c r="B495" s="25"/>
      <c r="C495" s="25"/>
      <c r="D495" s="25"/>
      <c r="E495" s="25"/>
      <c r="G495" s="4"/>
      <c r="I495" s="4"/>
      <c r="J495" s="4"/>
      <c r="T495" s="26"/>
      <c r="AD495" s="25" t="s">
        <v>695</v>
      </c>
      <c r="AE495" s="25">
        <v>15.026921000000005</v>
      </c>
      <c r="AF495" s="25">
        <v>15.026921000000005</v>
      </c>
      <c r="AG495" s="25" t="s">
        <v>204</v>
      </c>
      <c r="AH495" s="25" t="s">
        <v>218</v>
      </c>
    </row>
    <row r="496" spans="1:34" customFormat="1" x14ac:dyDescent="0.25">
      <c r="A496" s="25"/>
      <c r="B496" s="25"/>
      <c r="C496" s="25"/>
      <c r="D496" s="25"/>
      <c r="E496" s="25"/>
      <c r="G496" s="4"/>
      <c r="I496" s="4"/>
      <c r="J496" s="4"/>
      <c r="T496" s="26"/>
      <c r="AD496" s="25" t="s">
        <v>697</v>
      </c>
      <c r="AE496" s="25">
        <v>14.618611999999994</v>
      </c>
      <c r="AF496" s="25">
        <v>14.618611999999994</v>
      </c>
      <c r="AG496" s="25" t="s">
        <v>204</v>
      </c>
      <c r="AH496" s="25" t="s">
        <v>219</v>
      </c>
    </row>
    <row r="497" spans="1:34" customFormat="1" x14ac:dyDescent="0.25">
      <c r="A497" s="25"/>
      <c r="B497" s="25"/>
      <c r="C497" s="25"/>
      <c r="D497" s="25"/>
      <c r="E497" s="25"/>
      <c r="G497" s="4"/>
      <c r="I497" s="4"/>
      <c r="J497" s="4"/>
      <c r="T497" s="26"/>
      <c r="AD497" s="25" t="s">
        <v>690</v>
      </c>
      <c r="AE497" s="25">
        <v>12.854486999999999</v>
      </c>
      <c r="AF497" s="25">
        <v>12.854486999999999</v>
      </c>
      <c r="AG497" s="25" t="s">
        <v>87</v>
      </c>
      <c r="AH497" s="25" t="s">
        <v>210</v>
      </c>
    </row>
    <row r="498" spans="1:34" customFormat="1" x14ac:dyDescent="0.25">
      <c r="A498" s="25"/>
      <c r="B498" s="25"/>
      <c r="C498" s="25"/>
      <c r="D498" s="25"/>
      <c r="E498" s="25"/>
      <c r="G498" s="4"/>
      <c r="I498" s="4"/>
      <c r="J498" s="4"/>
      <c r="T498" s="26"/>
      <c r="AD498" s="25" t="s">
        <v>635</v>
      </c>
      <c r="AE498" s="25">
        <v>0.18816300000000014</v>
      </c>
      <c r="AF498" s="25">
        <v>0.18816300000000014</v>
      </c>
      <c r="AG498" s="25" t="s">
        <v>20</v>
      </c>
      <c r="AH498" s="25" t="s">
        <v>218</v>
      </c>
    </row>
    <row r="499" spans="1:34" customFormat="1" x14ac:dyDescent="0.25">
      <c r="A499" s="25"/>
      <c r="B499" s="25"/>
      <c r="C499" s="25"/>
      <c r="D499" s="25"/>
      <c r="E499" s="25"/>
      <c r="G499" s="4"/>
      <c r="I499" s="4"/>
      <c r="J499" s="4"/>
      <c r="T499" s="26"/>
      <c r="AD499" s="25" t="s">
        <v>639</v>
      </c>
      <c r="AE499" s="25">
        <v>0.17584399999999997</v>
      </c>
      <c r="AF499" s="25">
        <v>0.17584399999999997</v>
      </c>
      <c r="AG499" s="25" t="s">
        <v>20</v>
      </c>
      <c r="AH499" s="25" t="s">
        <v>219</v>
      </c>
    </row>
    <row r="500" spans="1:34" customFormat="1" x14ac:dyDescent="0.25">
      <c r="A500" s="25"/>
      <c r="B500" s="25"/>
      <c r="C500" s="25"/>
      <c r="D500" s="25"/>
      <c r="E500" s="25"/>
      <c r="G500" s="4"/>
      <c r="I500" s="4"/>
      <c r="J500" s="4"/>
      <c r="T500" s="26"/>
      <c r="AD500" s="25" t="s">
        <v>682</v>
      </c>
      <c r="AE500" s="25">
        <v>0.21977199999999994</v>
      </c>
      <c r="AF500" s="25">
        <v>0.21977199999999994</v>
      </c>
      <c r="AG500" s="25" t="s">
        <v>47</v>
      </c>
      <c r="AH500" s="25" t="s">
        <v>218</v>
      </c>
    </row>
    <row r="501" spans="1:34" customFormat="1" x14ac:dyDescent="0.25">
      <c r="A501" s="25"/>
      <c r="B501" s="25"/>
      <c r="C501" s="25"/>
      <c r="D501" s="25"/>
      <c r="E501" s="25"/>
      <c r="G501" s="4"/>
      <c r="I501" s="4"/>
      <c r="J501" s="4"/>
      <c r="T501" s="26"/>
      <c r="AD501" s="25" t="s">
        <v>686</v>
      </c>
      <c r="AE501" s="25">
        <v>0.20745500000000008</v>
      </c>
      <c r="AF501" s="25">
        <v>0.20745500000000008</v>
      </c>
      <c r="AG501" s="25" t="s">
        <v>47</v>
      </c>
      <c r="AH501" s="25" t="s">
        <v>219</v>
      </c>
    </row>
    <row r="502" spans="1:34" customFormat="1" x14ac:dyDescent="0.25">
      <c r="A502" s="25"/>
      <c r="B502" s="25"/>
      <c r="C502" s="25"/>
      <c r="D502" s="25"/>
      <c r="E502" s="25"/>
      <c r="G502" s="4"/>
      <c r="I502" s="4"/>
      <c r="J502" s="4"/>
      <c r="T502" s="26"/>
      <c r="AD502" s="25" t="s">
        <v>661</v>
      </c>
      <c r="AE502" s="25">
        <v>15.734137000000006</v>
      </c>
      <c r="AF502" s="25">
        <v>15.734137000000006</v>
      </c>
      <c r="AG502" s="25" t="s">
        <v>15</v>
      </c>
      <c r="AH502" s="25" t="s">
        <v>219</v>
      </c>
    </row>
    <row r="503" spans="1:34" customFormat="1" x14ac:dyDescent="0.25">
      <c r="A503" s="25"/>
      <c r="B503" s="25"/>
      <c r="C503" s="25"/>
      <c r="D503" s="25"/>
      <c r="E503" s="25"/>
      <c r="G503" s="4"/>
      <c r="I503" s="4"/>
      <c r="J503" s="4"/>
      <c r="T503" s="26"/>
      <c r="AD503" s="25" t="s">
        <v>656</v>
      </c>
      <c r="AE503" s="25">
        <v>19.30333700000001</v>
      </c>
      <c r="AF503" s="25">
        <v>19.30333700000001</v>
      </c>
      <c r="AG503" s="25" t="s">
        <v>15</v>
      </c>
      <c r="AH503" s="25" t="s">
        <v>218</v>
      </c>
    </row>
    <row r="504" spans="1:34" customFormat="1" x14ac:dyDescent="0.25">
      <c r="A504" s="25"/>
      <c r="B504" s="25"/>
      <c r="C504" s="25"/>
      <c r="D504" s="25"/>
      <c r="E504" s="25"/>
      <c r="G504" s="4"/>
      <c r="I504" s="4"/>
      <c r="J504" s="4"/>
      <c r="T504" s="26"/>
      <c r="AD504" s="25" t="s">
        <v>998</v>
      </c>
      <c r="AE504" s="25">
        <v>0.21400499999999986</v>
      </c>
      <c r="AF504" s="25">
        <v>0.21400499999999986</v>
      </c>
      <c r="AG504" s="25" t="s">
        <v>16</v>
      </c>
      <c r="AH504" s="25" t="s">
        <v>219</v>
      </c>
    </row>
    <row r="505" spans="1:34" customFormat="1" x14ac:dyDescent="0.25">
      <c r="A505" s="25"/>
      <c r="B505" s="25"/>
      <c r="C505" s="25"/>
      <c r="D505" s="25"/>
      <c r="E505" s="25"/>
      <c r="G505" s="4"/>
      <c r="I505" s="4"/>
      <c r="J505" s="4"/>
      <c r="T505" s="26"/>
      <c r="AD505" s="25" t="s">
        <v>996</v>
      </c>
      <c r="AE505" s="25">
        <v>0.25396199999999997</v>
      </c>
      <c r="AF505" s="25">
        <v>0.25396199999999997</v>
      </c>
      <c r="AG505" s="25" t="s">
        <v>16</v>
      </c>
      <c r="AH505" s="25" t="s">
        <v>218</v>
      </c>
    </row>
    <row r="506" spans="1:34" customFormat="1" x14ac:dyDescent="0.25">
      <c r="A506" s="25"/>
      <c r="B506" s="25"/>
      <c r="C506" s="25"/>
      <c r="D506" s="25"/>
      <c r="E506" s="25"/>
      <c r="G506" s="4"/>
      <c r="I506" s="4"/>
      <c r="J506" s="4"/>
      <c r="T506" s="26"/>
      <c r="AD506" s="25" t="s">
        <v>998</v>
      </c>
      <c r="AE506" s="25">
        <v>0.21400499999999986</v>
      </c>
      <c r="AF506" s="25">
        <v>0.21400499999999986</v>
      </c>
      <c r="AG506" s="25" t="s">
        <v>16</v>
      </c>
      <c r="AH506" s="25" t="s">
        <v>219</v>
      </c>
    </row>
    <row r="507" spans="1:34" customFormat="1" x14ac:dyDescent="0.25">
      <c r="A507" s="25"/>
      <c r="B507" s="25"/>
      <c r="C507" s="25"/>
      <c r="D507" s="25"/>
      <c r="E507" s="25"/>
      <c r="G507" s="4"/>
      <c r="I507" s="4"/>
      <c r="J507" s="4"/>
      <c r="T507" s="26"/>
      <c r="AD507" s="25" t="s">
        <v>996</v>
      </c>
      <c r="AE507" s="25">
        <v>0.25396199999999997</v>
      </c>
      <c r="AF507" s="25">
        <v>0.25396199999999997</v>
      </c>
      <c r="AG507" s="25" t="s">
        <v>16</v>
      </c>
      <c r="AH507" s="25" t="s">
        <v>218</v>
      </c>
    </row>
    <row r="508" spans="1:34" customFormat="1" x14ac:dyDescent="0.25">
      <c r="A508" s="25"/>
      <c r="B508" s="25"/>
      <c r="C508" s="25"/>
      <c r="D508" s="25"/>
      <c r="E508" s="25"/>
      <c r="G508" s="4"/>
      <c r="I508" s="4"/>
      <c r="J508" s="4"/>
      <c r="T508" s="26"/>
      <c r="AD508" s="25" t="s">
        <v>695</v>
      </c>
      <c r="AE508" s="25">
        <v>15.026921000000005</v>
      </c>
      <c r="AF508" s="25">
        <v>15.026921000000005</v>
      </c>
      <c r="AG508" s="25" t="s">
        <v>204</v>
      </c>
      <c r="AH508" s="25" t="s">
        <v>218</v>
      </c>
    </row>
    <row r="509" spans="1:34" customFormat="1" x14ac:dyDescent="0.25">
      <c r="A509" s="25"/>
      <c r="B509" s="25"/>
      <c r="C509" s="25"/>
      <c r="D509" s="25"/>
      <c r="E509" s="25"/>
      <c r="G509" s="4"/>
      <c r="I509" s="4"/>
      <c r="J509" s="4"/>
      <c r="T509" s="26"/>
      <c r="AD509" s="25" t="s">
        <v>697</v>
      </c>
      <c r="AE509" s="25">
        <v>14.618611999999994</v>
      </c>
      <c r="AF509" s="25">
        <v>14.618611999999994</v>
      </c>
      <c r="AG509" s="25" t="s">
        <v>204</v>
      </c>
      <c r="AH509" s="25" t="s">
        <v>219</v>
      </c>
    </row>
    <row r="510" spans="1:34" customFormat="1" x14ac:dyDescent="0.25">
      <c r="A510" s="25"/>
      <c r="B510" s="25"/>
      <c r="C510" s="25"/>
      <c r="D510" s="25"/>
      <c r="E510" s="25"/>
      <c r="G510" s="4"/>
      <c r="I510" s="4"/>
      <c r="J510" s="4"/>
      <c r="T510" s="26"/>
      <c r="AD510" s="25" t="s">
        <v>690</v>
      </c>
      <c r="AE510" s="25">
        <v>12.854486999999999</v>
      </c>
      <c r="AF510" s="25">
        <v>12.854486999999999</v>
      </c>
      <c r="AG510" s="25" t="s">
        <v>87</v>
      </c>
      <c r="AH510" s="25" t="s">
        <v>210</v>
      </c>
    </row>
    <row r="511" spans="1:34" customFormat="1" x14ac:dyDescent="0.25">
      <c r="A511" s="25"/>
      <c r="B511" s="25"/>
      <c r="C511" s="25"/>
      <c r="D511" s="25"/>
      <c r="E511" s="25"/>
      <c r="G511" s="4"/>
      <c r="I511" s="4"/>
      <c r="J511" s="4"/>
      <c r="T511" s="26"/>
      <c r="AD511" s="25" t="s">
        <v>635</v>
      </c>
      <c r="AE511" s="25">
        <v>0.18816300000000014</v>
      </c>
      <c r="AF511" s="25">
        <v>0.18816300000000014</v>
      </c>
      <c r="AG511" s="25" t="s">
        <v>20</v>
      </c>
      <c r="AH511" s="25" t="s">
        <v>218</v>
      </c>
    </row>
    <row r="512" spans="1:34" customFormat="1" x14ac:dyDescent="0.25">
      <c r="A512" s="25"/>
      <c r="B512" s="25"/>
      <c r="C512" s="25"/>
      <c r="D512" s="25"/>
      <c r="E512" s="25"/>
      <c r="G512" s="4"/>
      <c r="I512" s="4"/>
      <c r="J512" s="4"/>
      <c r="T512" s="26"/>
      <c r="AD512" s="25" t="s">
        <v>639</v>
      </c>
      <c r="AE512" s="25">
        <v>0.17584399999999997</v>
      </c>
      <c r="AF512" s="25">
        <v>0.17584399999999997</v>
      </c>
      <c r="AG512" s="25" t="s">
        <v>20</v>
      </c>
      <c r="AH512" s="25" t="s">
        <v>219</v>
      </c>
    </row>
    <row r="513" spans="1:34" customFormat="1" x14ac:dyDescent="0.25">
      <c r="A513" s="25"/>
      <c r="B513" s="25"/>
      <c r="C513" s="25"/>
      <c r="D513" s="25"/>
      <c r="E513" s="25"/>
      <c r="G513" s="4"/>
      <c r="I513" s="4"/>
      <c r="J513" s="4"/>
      <c r="T513" s="26"/>
      <c r="AD513" s="25" t="s">
        <v>682</v>
      </c>
      <c r="AE513" s="25">
        <v>0.21977199999999994</v>
      </c>
      <c r="AF513" s="25">
        <v>0.21977199999999994</v>
      </c>
      <c r="AG513" s="25" t="s">
        <v>47</v>
      </c>
      <c r="AH513" s="25" t="s">
        <v>218</v>
      </c>
    </row>
    <row r="514" spans="1:34" customFormat="1" x14ac:dyDescent="0.25">
      <c r="A514" s="25"/>
      <c r="B514" s="25"/>
      <c r="C514" s="25"/>
      <c r="D514" s="25"/>
      <c r="E514" s="25"/>
      <c r="G514" s="4"/>
      <c r="I514" s="4"/>
      <c r="J514" s="4"/>
      <c r="T514" s="26"/>
      <c r="AD514" s="25" t="s">
        <v>686</v>
      </c>
      <c r="AE514" s="25">
        <v>0.20745500000000008</v>
      </c>
      <c r="AF514" s="25">
        <v>0.20745500000000008</v>
      </c>
      <c r="AG514" s="25" t="s">
        <v>47</v>
      </c>
      <c r="AH514" s="25" t="s">
        <v>219</v>
      </c>
    </row>
    <row r="515" spans="1:34" customFormat="1" x14ac:dyDescent="0.25">
      <c r="A515" s="25"/>
      <c r="B515" s="25"/>
      <c r="C515" s="25"/>
      <c r="D515" s="25"/>
      <c r="E515" s="25"/>
      <c r="G515" s="4"/>
      <c r="I515" s="4"/>
      <c r="J515" s="4"/>
      <c r="T515" s="26"/>
      <c r="AD515" s="25" t="s">
        <v>661</v>
      </c>
      <c r="AE515" s="25">
        <v>15.734137000000006</v>
      </c>
      <c r="AF515" s="25">
        <v>15.734137000000006</v>
      </c>
      <c r="AG515" s="25" t="s">
        <v>15</v>
      </c>
      <c r="AH515" s="25" t="s">
        <v>219</v>
      </c>
    </row>
    <row r="516" spans="1:34" customFormat="1" x14ac:dyDescent="0.25">
      <c r="A516" s="25"/>
      <c r="B516" s="25"/>
      <c r="C516" s="25"/>
      <c r="D516" s="25"/>
      <c r="E516" s="25"/>
      <c r="G516" s="4"/>
      <c r="I516" s="4"/>
      <c r="J516" s="4"/>
      <c r="T516" s="26"/>
      <c r="AD516" s="25" t="s">
        <v>656</v>
      </c>
      <c r="AE516" s="25">
        <v>19.30333700000001</v>
      </c>
      <c r="AF516" s="25">
        <v>19.30333700000001</v>
      </c>
      <c r="AG516" s="25" t="s">
        <v>15</v>
      </c>
      <c r="AH516" s="25" t="s">
        <v>218</v>
      </c>
    </row>
    <row r="517" spans="1:34" customFormat="1" x14ac:dyDescent="0.25">
      <c r="A517" s="25"/>
      <c r="B517" s="25"/>
      <c r="C517" s="25"/>
      <c r="D517" s="25"/>
      <c r="E517" s="25"/>
      <c r="G517" s="4"/>
      <c r="I517" s="4"/>
      <c r="J517" s="4"/>
      <c r="T517" s="26"/>
      <c r="AD517" s="25" t="s">
        <v>667</v>
      </c>
      <c r="AE517" s="25">
        <v>15.359452999999993</v>
      </c>
      <c r="AF517" s="25">
        <v>15.359452999999993</v>
      </c>
      <c r="AG517" s="25" t="s">
        <v>17</v>
      </c>
      <c r="AH517" s="25" t="s">
        <v>225</v>
      </c>
    </row>
    <row r="518" spans="1:34" customFormat="1" x14ac:dyDescent="0.25">
      <c r="A518" s="25"/>
      <c r="B518" s="25"/>
      <c r="C518" s="25"/>
      <c r="D518" s="25"/>
      <c r="E518" s="25"/>
      <c r="G518" s="4"/>
      <c r="I518" s="4"/>
      <c r="J518" s="4"/>
      <c r="T518" s="26"/>
      <c r="AD518" s="25" t="s">
        <v>664</v>
      </c>
      <c r="AE518" s="25">
        <v>15.765048999999996</v>
      </c>
      <c r="AF518" s="25">
        <v>15.765048999999996</v>
      </c>
      <c r="AG518" s="25" t="s">
        <v>17</v>
      </c>
      <c r="AH518" s="25" t="s">
        <v>218</v>
      </c>
    </row>
    <row r="519" spans="1:34" customFormat="1" x14ac:dyDescent="0.25">
      <c r="A519" s="25"/>
      <c r="B519" s="25"/>
      <c r="C519" s="25"/>
      <c r="D519" s="25"/>
      <c r="E519" s="25"/>
      <c r="G519" s="4"/>
      <c r="I519" s="4"/>
      <c r="J519" s="4"/>
      <c r="T519" s="26"/>
      <c r="AD519" s="25" t="s">
        <v>690</v>
      </c>
      <c r="AE519" s="25">
        <v>12.854486999999999</v>
      </c>
      <c r="AF519" s="25">
        <v>12.854486999999999</v>
      </c>
      <c r="AG519" s="25" t="s">
        <v>87</v>
      </c>
      <c r="AH519" s="25" t="s">
        <v>210</v>
      </c>
    </row>
    <row r="520" spans="1:34" customFormat="1" x14ac:dyDescent="0.25">
      <c r="A520" s="25"/>
      <c r="B520" s="25"/>
      <c r="C520" s="25"/>
      <c r="D520" s="25"/>
      <c r="E520" s="25"/>
      <c r="G520" s="4"/>
      <c r="I520" s="4"/>
      <c r="J520" s="4"/>
      <c r="T520" s="26"/>
      <c r="AD520" s="25" t="s">
        <v>635</v>
      </c>
      <c r="AE520" s="25">
        <v>0.18816300000000014</v>
      </c>
      <c r="AF520" s="25">
        <v>0.18816300000000014</v>
      </c>
      <c r="AG520" s="25" t="s">
        <v>20</v>
      </c>
      <c r="AH520" s="25" t="s">
        <v>218</v>
      </c>
    </row>
    <row r="521" spans="1:34" customFormat="1" x14ac:dyDescent="0.25">
      <c r="A521" s="25"/>
      <c r="B521" s="25"/>
      <c r="C521" s="25"/>
      <c r="D521" s="25"/>
      <c r="E521" s="25"/>
      <c r="G521" s="4"/>
      <c r="I521" s="4"/>
      <c r="J521" s="4"/>
      <c r="T521" s="26"/>
      <c r="AD521" s="25" t="s">
        <v>639</v>
      </c>
      <c r="AE521" s="25">
        <v>0.17584399999999997</v>
      </c>
      <c r="AF521" s="25">
        <v>0.17584399999999997</v>
      </c>
      <c r="AG521" s="25" t="s">
        <v>20</v>
      </c>
      <c r="AH521" s="25" t="s">
        <v>219</v>
      </c>
    </row>
    <row r="522" spans="1:34" customFormat="1" x14ac:dyDescent="0.25">
      <c r="A522" s="25"/>
      <c r="B522" s="25"/>
      <c r="C522" s="25"/>
      <c r="D522" s="25"/>
      <c r="E522" s="25"/>
      <c r="G522" s="4"/>
      <c r="I522" s="4"/>
      <c r="J522" s="4"/>
      <c r="T522" s="26"/>
      <c r="AD522" s="25" t="s">
        <v>682</v>
      </c>
      <c r="AE522" s="25">
        <v>0.21977199999999994</v>
      </c>
      <c r="AF522" s="25">
        <v>0.21977199999999994</v>
      </c>
      <c r="AG522" s="25" t="s">
        <v>47</v>
      </c>
      <c r="AH522" s="25" t="s">
        <v>218</v>
      </c>
    </row>
    <row r="523" spans="1:34" customFormat="1" x14ac:dyDescent="0.25">
      <c r="A523" s="25"/>
      <c r="B523" s="25"/>
      <c r="C523" s="25"/>
      <c r="D523" s="25"/>
      <c r="E523" s="25"/>
      <c r="G523" s="4"/>
      <c r="I523" s="4"/>
      <c r="J523" s="4"/>
      <c r="T523" s="26"/>
      <c r="AD523" s="25" t="s">
        <v>686</v>
      </c>
      <c r="AE523" s="25">
        <v>0.20745500000000008</v>
      </c>
      <c r="AF523" s="25">
        <v>0.20745500000000008</v>
      </c>
      <c r="AG523" s="25" t="s">
        <v>47</v>
      </c>
      <c r="AH523" s="25" t="s">
        <v>219</v>
      </c>
    </row>
    <row r="524" spans="1:34" customFormat="1" x14ac:dyDescent="0.25">
      <c r="A524" s="25"/>
      <c r="B524" s="25"/>
      <c r="C524" s="25"/>
      <c r="D524" s="25"/>
      <c r="E524" s="25"/>
      <c r="G524" s="4"/>
      <c r="I524" s="4"/>
      <c r="J524" s="4"/>
      <c r="T524" s="26"/>
      <c r="AD524" s="25" t="s">
        <v>661</v>
      </c>
      <c r="AE524" s="25">
        <v>15.734137000000006</v>
      </c>
      <c r="AF524" s="25">
        <v>15.734137000000006</v>
      </c>
      <c r="AG524" s="25" t="s">
        <v>15</v>
      </c>
      <c r="AH524" s="25" t="s">
        <v>219</v>
      </c>
    </row>
    <row r="525" spans="1:34" customFormat="1" x14ac:dyDescent="0.25">
      <c r="A525" s="25"/>
      <c r="B525" s="25"/>
      <c r="C525" s="25"/>
      <c r="D525" s="25"/>
      <c r="E525" s="25"/>
      <c r="G525" s="4"/>
      <c r="I525" s="4"/>
      <c r="J525" s="4"/>
      <c r="T525" s="26"/>
      <c r="AD525" s="25" t="s">
        <v>656</v>
      </c>
      <c r="AE525" s="25">
        <v>19.30333700000001</v>
      </c>
      <c r="AF525" s="25">
        <v>19.30333700000001</v>
      </c>
      <c r="AG525" s="25" t="s">
        <v>15</v>
      </c>
      <c r="AH525" s="25" t="s">
        <v>218</v>
      </c>
    </row>
    <row r="526" spans="1:34" customFormat="1" x14ac:dyDescent="0.25">
      <c r="A526" s="25"/>
      <c r="B526" s="25"/>
      <c r="C526" s="25"/>
      <c r="D526" s="25"/>
      <c r="E526" s="25"/>
      <c r="G526" s="4"/>
      <c r="I526" s="4"/>
      <c r="J526" s="4"/>
      <c r="T526" s="26"/>
      <c r="AD526" s="25" t="s">
        <v>667</v>
      </c>
      <c r="AE526" s="25">
        <v>15.359452999999993</v>
      </c>
      <c r="AF526" s="25">
        <v>15.359452999999993</v>
      </c>
      <c r="AG526" s="25" t="s">
        <v>17</v>
      </c>
      <c r="AH526" s="25" t="s">
        <v>225</v>
      </c>
    </row>
    <row r="527" spans="1:34" customFormat="1" x14ac:dyDescent="0.25">
      <c r="A527" s="25"/>
      <c r="B527" s="25"/>
      <c r="C527" s="25"/>
      <c r="D527" s="25"/>
      <c r="E527" s="25"/>
      <c r="G527" s="4"/>
      <c r="I527" s="4"/>
      <c r="J527" s="4"/>
      <c r="T527" s="26"/>
      <c r="AD527" s="25" t="s">
        <v>664</v>
      </c>
      <c r="AE527" s="25">
        <v>15.765048999999996</v>
      </c>
      <c r="AF527" s="25">
        <v>15.765048999999996</v>
      </c>
      <c r="AG527" s="25" t="s">
        <v>17</v>
      </c>
      <c r="AH527" s="25" t="s">
        <v>218</v>
      </c>
    </row>
    <row r="528" spans="1:34" customFormat="1" x14ac:dyDescent="0.25">
      <c r="A528" s="25"/>
      <c r="B528" s="25"/>
      <c r="C528" s="25"/>
      <c r="D528" s="25"/>
      <c r="E528" s="25"/>
      <c r="G528" s="4"/>
      <c r="I528" s="4"/>
      <c r="J528" s="4"/>
      <c r="T528" s="26"/>
      <c r="AD528" s="25" t="s">
        <v>998</v>
      </c>
      <c r="AE528" s="25">
        <v>0.21400499999999986</v>
      </c>
      <c r="AF528" s="25">
        <v>0.21400499999999986</v>
      </c>
      <c r="AG528" s="25" t="s">
        <v>16</v>
      </c>
      <c r="AH528" s="25" t="s">
        <v>219</v>
      </c>
    </row>
    <row r="529" spans="1:34" customFormat="1" x14ac:dyDescent="0.25">
      <c r="A529" s="25"/>
      <c r="B529" s="25"/>
      <c r="C529" s="25"/>
      <c r="D529" s="25"/>
      <c r="E529" s="25"/>
      <c r="G529" s="4"/>
      <c r="I529" s="4"/>
      <c r="J529" s="4"/>
      <c r="T529" s="26"/>
      <c r="AD529" s="25" t="s">
        <v>996</v>
      </c>
      <c r="AE529" s="25">
        <v>0.25396199999999997</v>
      </c>
      <c r="AF529" s="25">
        <v>0.25396199999999997</v>
      </c>
      <c r="AG529" s="25" t="s">
        <v>16</v>
      </c>
      <c r="AH529" s="25" t="s">
        <v>218</v>
      </c>
    </row>
    <row r="530" spans="1:34" customFormat="1" x14ac:dyDescent="0.25">
      <c r="A530" s="25"/>
      <c r="B530" s="25"/>
      <c r="C530" s="25"/>
      <c r="D530" s="25"/>
      <c r="E530" s="25"/>
      <c r="G530" s="4"/>
      <c r="I530" s="4"/>
      <c r="J530" s="4"/>
      <c r="T530" s="26"/>
      <c r="AD530" s="25" t="s">
        <v>695</v>
      </c>
      <c r="AE530" s="25">
        <v>15.026921000000005</v>
      </c>
      <c r="AF530" s="25">
        <v>15.026921000000005</v>
      </c>
      <c r="AG530" s="25" t="s">
        <v>204</v>
      </c>
      <c r="AH530" s="25" t="s">
        <v>218</v>
      </c>
    </row>
    <row r="531" spans="1:34" customFormat="1" x14ac:dyDescent="0.25">
      <c r="A531" s="25"/>
      <c r="B531" s="25"/>
      <c r="C531" s="25"/>
      <c r="D531" s="25"/>
      <c r="E531" s="25"/>
      <c r="G531" s="4"/>
      <c r="I531" s="4"/>
      <c r="J531" s="4"/>
      <c r="T531" s="26"/>
      <c r="AD531" s="25" t="s">
        <v>697</v>
      </c>
      <c r="AE531" s="25">
        <v>14.618611999999994</v>
      </c>
      <c r="AF531" s="25">
        <v>14.618611999999994</v>
      </c>
      <c r="AG531" s="25" t="s">
        <v>204</v>
      </c>
      <c r="AH531" s="25" t="s">
        <v>219</v>
      </c>
    </row>
    <row r="532" spans="1:34" customFormat="1" x14ac:dyDescent="0.25">
      <c r="A532" s="25"/>
      <c r="B532" s="25"/>
      <c r="C532" s="25"/>
      <c r="D532" s="25"/>
      <c r="E532" s="25"/>
      <c r="G532" s="4"/>
      <c r="I532" s="4"/>
      <c r="J532" s="4"/>
      <c r="T532" s="26"/>
      <c r="AD532" s="25" t="s">
        <v>690</v>
      </c>
      <c r="AE532" s="25">
        <v>12.854486999999999</v>
      </c>
      <c r="AF532" s="25">
        <v>12.854486999999999</v>
      </c>
      <c r="AG532" s="25" t="s">
        <v>87</v>
      </c>
      <c r="AH532" s="25" t="s">
        <v>210</v>
      </c>
    </row>
    <row r="533" spans="1:34" customFormat="1" x14ac:dyDescent="0.25">
      <c r="A533" s="25"/>
      <c r="B533" s="25"/>
      <c r="C533" s="25"/>
      <c r="D533" s="25"/>
      <c r="E533" s="25"/>
      <c r="G533" s="4"/>
      <c r="I533" s="4"/>
      <c r="J533" s="4"/>
      <c r="T533" s="26"/>
      <c r="AD533" s="25" t="s">
        <v>635</v>
      </c>
      <c r="AE533" s="25">
        <v>0.18816300000000014</v>
      </c>
      <c r="AF533" s="25">
        <v>0.18816300000000014</v>
      </c>
      <c r="AG533" s="25" t="s">
        <v>20</v>
      </c>
      <c r="AH533" s="25" t="s">
        <v>218</v>
      </c>
    </row>
    <row r="534" spans="1:34" customFormat="1" x14ac:dyDescent="0.25">
      <c r="A534" s="25"/>
      <c r="B534" s="25"/>
      <c r="C534" s="25"/>
      <c r="D534" s="25"/>
      <c r="E534" s="25"/>
      <c r="G534" s="4"/>
      <c r="I534" s="4"/>
      <c r="J534" s="4"/>
      <c r="T534" s="26"/>
      <c r="AD534" s="25" t="s">
        <v>639</v>
      </c>
      <c r="AE534" s="25">
        <v>0.17584399999999997</v>
      </c>
      <c r="AF534" s="25">
        <v>0.17584399999999997</v>
      </c>
      <c r="AG534" s="25" t="s">
        <v>20</v>
      </c>
      <c r="AH534" s="25" t="s">
        <v>219</v>
      </c>
    </row>
    <row r="535" spans="1:34" customFormat="1" x14ac:dyDescent="0.25">
      <c r="A535" s="25"/>
      <c r="B535" s="25"/>
      <c r="C535" s="25"/>
      <c r="D535" s="25"/>
      <c r="E535" s="25"/>
      <c r="G535" s="4"/>
      <c r="I535" s="4"/>
      <c r="J535" s="4"/>
      <c r="T535" s="26"/>
      <c r="AD535" s="25" t="s">
        <v>668</v>
      </c>
      <c r="AE535" s="25">
        <v>0.27030399999999993</v>
      </c>
      <c r="AF535" s="25">
        <v>0.27030399999999993</v>
      </c>
      <c r="AG535" s="25" t="s">
        <v>40</v>
      </c>
      <c r="AH535" s="25" t="s">
        <v>218</v>
      </c>
    </row>
    <row r="536" spans="1:34" customFormat="1" x14ac:dyDescent="0.25">
      <c r="A536" s="25"/>
      <c r="B536" s="25"/>
      <c r="C536" s="25"/>
      <c r="D536" s="25"/>
      <c r="E536" s="25"/>
      <c r="G536" s="4"/>
      <c r="I536" s="4"/>
      <c r="J536" s="4"/>
      <c r="T536" s="26"/>
      <c r="AD536" s="25" t="s">
        <v>672</v>
      </c>
      <c r="AE536" s="25">
        <v>0.26180000000000003</v>
      </c>
      <c r="AF536" s="25">
        <v>0.26180000000000003</v>
      </c>
      <c r="AG536" s="25" t="s">
        <v>40</v>
      </c>
      <c r="AH536" s="25" t="s">
        <v>219</v>
      </c>
    </row>
    <row r="537" spans="1:34" customFormat="1" x14ac:dyDescent="0.25">
      <c r="A537" s="25"/>
      <c r="B537" s="25"/>
      <c r="C537" s="25"/>
      <c r="D537" s="25"/>
      <c r="E537" s="25"/>
      <c r="G537" s="4"/>
      <c r="I537" s="4"/>
      <c r="J537" s="4"/>
      <c r="T537" s="26"/>
      <c r="AD537" s="25" t="s">
        <v>682</v>
      </c>
      <c r="AE537" s="25">
        <v>0.21977199999999994</v>
      </c>
      <c r="AF537" s="25">
        <v>0.21977199999999994</v>
      </c>
      <c r="AG537" s="25" t="s">
        <v>47</v>
      </c>
      <c r="AH537" s="25" t="s">
        <v>218</v>
      </c>
    </row>
    <row r="538" spans="1:34" customFormat="1" x14ac:dyDescent="0.25">
      <c r="A538" s="25"/>
      <c r="B538" s="25"/>
      <c r="C538" s="25"/>
      <c r="D538" s="25"/>
      <c r="E538" s="25"/>
      <c r="G538" s="4"/>
      <c r="I538" s="4"/>
      <c r="J538" s="4"/>
      <c r="T538" s="26"/>
      <c r="AD538" s="25" t="s">
        <v>686</v>
      </c>
      <c r="AE538" s="25">
        <v>0.20745500000000008</v>
      </c>
      <c r="AF538" s="25">
        <v>0.20745500000000008</v>
      </c>
      <c r="AG538" s="25" t="s">
        <v>47</v>
      </c>
      <c r="AH538" s="25" t="s">
        <v>219</v>
      </c>
    </row>
    <row r="539" spans="1:34" customFormat="1" x14ac:dyDescent="0.25">
      <c r="A539" s="25"/>
      <c r="B539" s="25"/>
      <c r="C539" s="25"/>
      <c r="D539" s="25"/>
      <c r="E539" s="25"/>
      <c r="G539" s="4"/>
      <c r="I539" s="4"/>
      <c r="J539" s="4"/>
      <c r="T539" s="26"/>
      <c r="AD539" s="25" t="s">
        <v>661</v>
      </c>
      <c r="AE539" s="25">
        <v>15.734137000000006</v>
      </c>
      <c r="AF539" s="25">
        <v>15.734137000000006</v>
      </c>
      <c r="AG539" s="25" t="s">
        <v>15</v>
      </c>
      <c r="AH539" s="25" t="s">
        <v>219</v>
      </c>
    </row>
    <row r="540" spans="1:34" customFormat="1" x14ac:dyDescent="0.25">
      <c r="A540" s="25"/>
      <c r="B540" s="25"/>
      <c r="C540" s="25"/>
      <c r="D540" s="25"/>
      <c r="E540" s="25"/>
      <c r="G540" s="4"/>
      <c r="I540" s="4"/>
      <c r="J540" s="4"/>
      <c r="T540" s="26"/>
      <c r="AD540" s="25" t="s">
        <v>656</v>
      </c>
      <c r="AE540" s="25">
        <v>19.30333700000001</v>
      </c>
      <c r="AF540" s="25">
        <v>19.30333700000001</v>
      </c>
      <c r="AG540" s="25" t="s">
        <v>15</v>
      </c>
      <c r="AH540" s="25" t="s">
        <v>218</v>
      </c>
    </row>
    <row r="541" spans="1:34" customFormat="1" x14ac:dyDescent="0.25">
      <c r="A541" s="25"/>
      <c r="B541" s="25"/>
      <c r="C541" s="25"/>
      <c r="D541" s="25"/>
      <c r="E541" s="25"/>
      <c r="G541" s="4"/>
      <c r="I541" s="4"/>
      <c r="J541" s="4"/>
      <c r="T541" s="26"/>
      <c r="AD541" s="25" t="s">
        <v>667</v>
      </c>
      <c r="AE541" s="25">
        <v>15.359452999999993</v>
      </c>
      <c r="AF541" s="25">
        <v>15.359452999999993</v>
      </c>
      <c r="AG541" s="25" t="s">
        <v>17</v>
      </c>
      <c r="AH541" s="25" t="s">
        <v>225</v>
      </c>
    </row>
    <row r="542" spans="1:34" customFormat="1" x14ac:dyDescent="0.25">
      <c r="A542" s="25"/>
      <c r="B542" s="25"/>
      <c r="C542" s="25"/>
      <c r="D542" s="25"/>
      <c r="E542" s="25"/>
      <c r="G542" s="4"/>
      <c r="I542" s="4"/>
      <c r="J542" s="4"/>
      <c r="T542" s="26"/>
      <c r="AD542" s="25" t="s">
        <v>664</v>
      </c>
      <c r="AE542" s="25">
        <v>15.765048999999996</v>
      </c>
      <c r="AF542" s="25">
        <v>15.765048999999996</v>
      </c>
      <c r="AG542" s="25" t="s">
        <v>17</v>
      </c>
      <c r="AH542" s="25" t="s">
        <v>218</v>
      </c>
    </row>
    <row r="543" spans="1:34" customFormat="1" x14ac:dyDescent="0.25">
      <c r="A543" s="25"/>
      <c r="B543" s="25"/>
      <c r="C543" s="25"/>
      <c r="D543" s="25"/>
      <c r="E543" s="25"/>
      <c r="G543" s="4"/>
      <c r="I543" s="4"/>
      <c r="J543" s="4"/>
      <c r="T543" s="26"/>
      <c r="AD543" s="25" t="s">
        <v>998</v>
      </c>
      <c r="AE543" s="25">
        <v>0.21400499999999986</v>
      </c>
      <c r="AF543" s="25">
        <v>0.21400499999999986</v>
      </c>
      <c r="AG543" s="25" t="s">
        <v>16</v>
      </c>
      <c r="AH543" s="25" t="s">
        <v>219</v>
      </c>
    </row>
    <row r="544" spans="1:34" customFormat="1" x14ac:dyDescent="0.25">
      <c r="A544" s="25"/>
      <c r="B544" s="25"/>
      <c r="C544" s="25"/>
      <c r="D544" s="25"/>
      <c r="E544" s="25"/>
      <c r="G544" s="4"/>
      <c r="I544" s="4"/>
      <c r="J544" s="4"/>
      <c r="T544" s="26"/>
      <c r="AD544" s="25" t="s">
        <v>996</v>
      </c>
      <c r="AE544" s="25">
        <v>0.25396199999999997</v>
      </c>
      <c r="AF544" s="25">
        <v>0.25396199999999997</v>
      </c>
      <c r="AG544" s="25" t="s">
        <v>16</v>
      </c>
      <c r="AH544" s="25" t="s">
        <v>218</v>
      </c>
    </row>
    <row r="545" spans="1:34" customFormat="1" x14ac:dyDescent="0.25">
      <c r="A545" s="25"/>
      <c r="B545" s="25"/>
      <c r="C545" s="25"/>
      <c r="D545" s="25"/>
      <c r="E545" s="25"/>
      <c r="G545" s="4"/>
      <c r="I545" s="4"/>
      <c r="J545" s="4"/>
      <c r="T545" s="26"/>
      <c r="AD545" s="25" t="s">
        <v>663</v>
      </c>
      <c r="AE545" s="25">
        <v>15.443956999999999</v>
      </c>
      <c r="AF545" s="25">
        <v>15.443956999999999</v>
      </c>
      <c r="AG545" s="25" t="s">
        <v>15</v>
      </c>
      <c r="AH545" s="25" t="s">
        <v>223</v>
      </c>
    </row>
    <row r="546" spans="1:34" customFormat="1" x14ac:dyDescent="0.25">
      <c r="A546" s="25"/>
      <c r="B546" s="25"/>
      <c r="C546" s="25"/>
      <c r="D546" s="25"/>
      <c r="E546" s="25"/>
      <c r="G546" s="4"/>
      <c r="I546" s="4"/>
      <c r="J546" s="4"/>
      <c r="T546" s="26"/>
      <c r="AD546" s="25" t="s">
        <v>659</v>
      </c>
      <c r="AE546" s="25">
        <v>19.012426999999999</v>
      </c>
      <c r="AF546" s="25">
        <v>19.012426999999999</v>
      </c>
      <c r="AG546" s="25" t="s">
        <v>15</v>
      </c>
      <c r="AH546" s="25" t="s">
        <v>222</v>
      </c>
    </row>
    <row r="547" spans="1:34" customFormat="1" x14ac:dyDescent="0.25">
      <c r="A547" s="25"/>
      <c r="B547" s="25"/>
      <c r="C547" s="25"/>
      <c r="D547" s="25"/>
      <c r="E547" s="25"/>
      <c r="G547" s="4"/>
      <c r="I547" s="4"/>
      <c r="J547" s="4"/>
      <c r="T547" s="26"/>
      <c r="AD547" s="25" t="s">
        <v>671</v>
      </c>
      <c r="AE547" s="25">
        <v>0.27028100000000005</v>
      </c>
      <c r="AF547" s="25">
        <v>0.27028100000000005</v>
      </c>
      <c r="AG547" s="25" t="s">
        <v>40</v>
      </c>
      <c r="AH547" s="25" t="s">
        <v>222</v>
      </c>
    </row>
    <row r="548" spans="1:34" customFormat="1" x14ac:dyDescent="0.25">
      <c r="A548" s="25"/>
      <c r="B548" s="25"/>
      <c r="C548" s="25"/>
      <c r="D548" s="25"/>
      <c r="E548" s="25"/>
      <c r="G548" s="4"/>
      <c r="I548" s="4"/>
      <c r="J548" s="4"/>
      <c r="T548" s="26"/>
      <c r="AD548" s="25" t="s">
        <v>675</v>
      </c>
      <c r="AE548" s="25">
        <v>0.26152199999999998</v>
      </c>
      <c r="AF548" s="25">
        <v>0.26152199999999998</v>
      </c>
      <c r="AG548" s="25" t="s">
        <v>40</v>
      </c>
      <c r="AH548" s="25" t="s">
        <v>223</v>
      </c>
    </row>
    <row r="549" spans="1:34" customFormat="1" x14ac:dyDescent="0.25">
      <c r="A549" s="25"/>
      <c r="B549" s="25"/>
      <c r="C549" s="25"/>
      <c r="D549" s="25"/>
      <c r="E549" s="25"/>
      <c r="G549" s="4"/>
      <c r="I549" s="4"/>
      <c r="J549" s="4"/>
      <c r="T549" s="26"/>
      <c r="AD549" s="25" t="s">
        <v>685</v>
      </c>
      <c r="AE549" s="25">
        <v>0.21431500000000001</v>
      </c>
      <c r="AF549" s="25">
        <v>0.21431500000000001</v>
      </c>
      <c r="AG549" s="25" t="s">
        <v>47</v>
      </c>
      <c r="AH549" s="25" t="s">
        <v>222</v>
      </c>
    </row>
    <row r="550" spans="1:34" customFormat="1" x14ac:dyDescent="0.25">
      <c r="A550" s="25"/>
      <c r="B550" s="25"/>
      <c r="C550" s="25"/>
      <c r="D550" s="25"/>
      <c r="E550" s="25"/>
      <c r="G550" s="4"/>
      <c r="I550" s="4"/>
      <c r="J550" s="4"/>
      <c r="T550" s="26"/>
      <c r="AD550" s="25" t="s">
        <v>689</v>
      </c>
      <c r="AE550" s="25">
        <v>0.20093800000000001</v>
      </c>
      <c r="AF550" s="25">
        <v>0.20093800000000001</v>
      </c>
      <c r="AG550" s="25" t="s">
        <v>47</v>
      </c>
      <c r="AH550" s="25" t="s">
        <v>223</v>
      </c>
    </row>
    <row r="551" spans="1:34" customFormat="1" x14ac:dyDescent="0.25">
      <c r="A551" s="25"/>
      <c r="B551" s="25"/>
      <c r="C551" s="25"/>
      <c r="D551" s="25"/>
      <c r="E551" s="25"/>
      <c r="G551" s="4"/>
      <c r="I551" s="4"/>
      <c r="J551" s="4"/>
      <c r="T551" s="26"/>
      <c r="AD551" s="25" t="s">
        <v>999</v>
      </c>
      <c r="AE551" s="25">
        <v>0.21088700000000002</v>
      </c>
      <c r="AF551" s="25">
        <v>0.21088700000000002</v>
      </c>
      <c r="AG551" s="25" t="s">
        <v>16</v>
      </c>
      <c r="AH551" s="25" t="s">
        <v>223</v>
      </c>
    </row>
    <row r="552" spans="1:34" customFormat="1" x14ac:dyDescent="0.25">
      <c r="A552" s="25"/>
      <c r="B552" s="25"/>
      <c r="C552" s="25"/>
      <c r="D552" s="25"/>
      <c r="E552" s="25"/>
      <c r="G552" s="4"/>
      <c r="I552" s="4"/>
      <c r="J552" s="4"/>
      <c r="T552" s="26"/>
      <c r="AD552" s="25" t="s">
        <v>997</v>
      </c>
      <c r="AE552" s="25">
        <v>0.25118299999999999</v>
      </c>
      <c r="AF552" s="25">
        <v>0.25118299999999999</v>
      </c>
      <c r="AG552" s="25" t="s">
        <v>16</v>
      </c>
      <c r="AH552" s="25" t="s">
        <v>222</v>
      </c>
    </row>
    <row r="553" spans="1:34" customFormat="1" x14ac:dyDescent="0.25">
      <c r="A553" s="25"/>
      <c r="B553" s="25"/>
      <c r="C553" s="25"/>
      <c r="D553" s="25"/>
      <c r="E553" s="25"/>
      <c r="G553" s="4"/>
      <c r="I553" s="4"/>
      <c r="J553" s="4"/>
      <c r="T553" s="26"/>
      <c r="AD553" s="25" t="s">
        <v>666</v>
      </c>
      <c r="AE553" s="25">
        <v>15.424535000000001</v>
      </c>
      <c r="AF553" s="25">
        <v>15.424535000000001</v>
      </c>
      <c r="AG553" s="25" t="s">
        <v>17</v>
      </c>
      <c r="AH553" s="25" t="s">
        <v>224</v>
      </c>
    </row>
    <row r="554" spans="1:34" customFormat="1" x14ac:dyDescent="0.25">
      <c r="A554" s="25"/>
      <c r="B554" s="25"/>
      <c r="C554" s="25"/>
      <c r="D554" s="25"/>
      <c r="E554" s="25"/>
      <c r="G554" s="4"/>
      <c r="I554" s="4"/>
      <c r="J554" s="4"/>
      <c r="T554" s="26"/>
      <c r="AD554" s="25" t="s">
        <v>665</v>
      </c>
      <c r="AE554" s="25">
        <v>15.827437999999999</v>
      </c>
      <c r="AF554" s="25">
        <v>15.827437999999999</v>
      </c>
      <c r="AG554" s="25" t="s">
        <v>17</v>
      </c>
      <c r="AH554" s="25" t="s">
        <v>210</v>
      </c>
    </row>
    <row r="555" spans="1:34" customFormat="1" x14ac:dyDescent="0.25">
      <c r="A555" s="25"/>
      <c r="B555" s="25"/>
      <c r="C555" s="25"/>
      <c r="D555" s="25"/>
      <c r="E555" s="25"/>
      <c r="G555" s="4"/>
      <c r="I555" s="4"/>
      <c r="J555" s="4"/>
      <c r="T555" s="26"/>
      <c r="AD555" s="25" t="s">
        <v>650</v>
      </c>
      <c r="AE555" s="25">
        <v>0.24638599999999999</v>
      </c>
      <c r="AF555" s="25">
        <v>0.24638599999999999</v>
      </c>
      <c r="AG555" s="25" t="s">
        <v>13</v>
      </c>
      <c r="AH555" s="25" t="s">
        <v>223</v>
      </c>
    </row>
    <row r="556" spans="1:34" customFormat="1" x14ac:dyDescent="0.25">
      <c r="A556" s="25"/>
      <c r="B556" s="25"/>
      <c r="C556" s="25"/>
      <c r="D556" s="25"/>
      <c r="E556" s="25"/>
      <c r="G556" s="4"/>
      <c r="I556" s="4"/>
      <c r="J556" s="4"/>
      <c r="T556" s="26"/>
      <c r="AD556" s="25" t="s">
        <v>648</v>
      </c>
      <c r="AE556" s="25">
        <v>0.26860300000000004</v>
      </c>
      <c r="AF556" s="25">
        <v>0.26860300000000004</v>
      </c>
      <c r="AG556" s="25" t="s">
        <v>13</v>
      </c>
      <c r="AH556" s="25" t="s">
        <v>222</v>
      </c>
    </row>
    <row r="557" spans="1:34" customFormat="1" x14ac:dyDescent="0.25">
      <c r="A557" s="25"/>
      <c r="B557" s="25"/>
      <c r="C557" s="25"/>
      <c r="D557" s="25"/>
      <c r="E557" s="25"/>
      <c r="G557" s="4"/>
      <c r="I557" s="4"/>
      <c r="J557" s="4"/>
      <c r="T557" s="26"/>
      <c r="AD557" s="25" t="s">
        <v>695</v>
      </c>
      <c r="AE557" s="25">
        <v>15.026921000000005</v>
      </c>
      <c r="AF557" s="25">
        <v>15.026921000000005</v>
      </c>
      <c r="AG557" s="25" t="s">
        <v>204</v>
      </c>
      <c r="AH557" s="25" t="s">
        <v>218</v>
      </c>
    </row>
    <row r="558" spans="1:34" customFormat="1" x14ac:dyDescent="0.25">
      <c r="A558" s="25"/>
      <c r="B558" s="25"/>
      <c r="C558" s="25"/>
      <c r="D558" s="25"/>
      <c r="E558" s="25"/>
      <c r="G558" s="4"/>
      <c r="I558" s="4"/>
      <c r="J558" s="4"/>
      <c r="T558" s="26"/>
      <c r="AD558" s="25" t="s">
        <v>696</v>
      </c>
      <c r="AE558" s="25">
        <v>15.063449999999996</v>
      </c>
      <c r="AF558" s="25">
        <v>15.063449999999996</v>
      </c>
      <c r="AG558" s="25" t="s">
        <v>204</v>
      </c>
      <c r="AH558" s="25" t="s">
        <v>222</v>
      </c>
    </row>
    <row r="559" spans="1:34" customFormat="1" x14ac:dyDescent="0.25">
      <c r="A559" s="25"/>
      <c r="B559" s="25"/>
      <c r="C559" s="25"/>
      <c r="D559" s="25"/>
      <c r="E559" s="25"/>
      <c r="G559" s="4"/>
      <c r="I559" s="4"/>
      <c r="J559" s="4"/>
      <c r="T559" s="26"/>
      <c r="AD559" s="25" t="s">
        <v>697</v>
      </c>
      <c r="AE559" s="25">
        <v>14.618611999999994</v>
      </c>
      <c r="AF559" s="25">
        <v>14.618611999999994</v>
      </c>
      <c r="AG559" s="25" t="s">
        <v>204</v>
      </c>
      <c r="AH559" s="25" t="s">
        <v>219</v>
      </c>
    </row>
    <row r="560" spans="1:34" customFormat="1" x14ac:dyDescent="0.25">
      <c r="A560" s="25"/>
      <c r="B560" s="25"/>
      <c r="C560" s="25"/>
      <c r="D560" s="25"/>
      <c r="E560" s="25"/>
      <c r="G560" s="4"/>
      <c r="I560" s="4"/>
      <c r="J560" s="4"/>
      <c r="T560" s="26"/>
      <c r="AD560" s="25" t="s">
        <v>698</v>
      </c>
      <c r="AE560" s="25">
        <v>14.634362000000001</v>
      </c>
      <c r="AF560" s="25">
        <v>14.634362000000001</v>
      </c>
      <c r="AG560" s="25" t="s">
        <v>204</v>
      </c>
      <c r="AH560" s="25" t="s">
        <v>223</v>
      </c>
    </row>
    <row r="561" spans="1:34" customFormat="1" x14ac:dyDescent="0.25">
      <c r="A561" s="25"/>
      <c r="B561" s="25"/>
      <c r="C561" s="25"/>
      <c r="D561" s="25"/>
      <c r="E561" s="25"/>
      <c r="G561" s="4"/>
      <c r="I561" s="4"/>
      <c r="J561" s="4"/>
      <c r="T561" s="26"/>
      <c r="AD561" s="25" t="s">
        <v>667</v>
      </c>
      <c r="AE561" s="25">
        <v>15.359452999999993</v>
      </c>
      <c r="AF561" s="25">
        <v>15.359452999999993</v>
      </c>
      <c r="AG561" s="25" t="s">
        <v>17</v>
      </c>
      <c r="AH561" s="25" t="s">
        <v>225</v>
      </c>
    </row>
    <row r="562" spans="1:34" customFormat="1" x14ac:dyDescent="0.25">
      <c r="A562" s="25"/>
      <c r="B562" s="25"/>
      <c r="C562" s="25"/>
      <c r="D562" s="25"/>
      <c r="E562" s="25"/>
      <c r="G562" s="4"/>
      <c r="I562" s="4"/>
      <c r="J562" s="4"/>
      <c r="T562" s="26"/>
      <c r="AD562" s="25" t="s">
        <v>664</v>
      </c>
      <c r="AE562" s="25">
        <v>15.765048999999996</v>
      </c>
      <c r="AF562" s="25">
        <v>15.765048999999996</v>
      </c>
      <c r="AG562" s="25" t="s">
        <v>17</v>
      </c>
      <c r="AH562" s="25" t="s">
        <v>218</v>
      </c>
    </row>
    <row r="563" spans="1:34" customFormat="1" x14ac:dyDescent="0.25">
      <c r="A563" s="25"/>
      <c r="B563" s="25"/>
      <c r="C563" s="25"/>
      <c r="D563" s="25"/>
      <c r="E563" s="25"/>
      <c r="G563" s="4"/>
      <c r="I563" s="4"/>
      <c r="J563" s="4"/>
      <c r="T563" s="26"/>
      <c r="AD563" s="25" t="s">
        <v>695</v>
      </c>
      <c r="AE563" s="25">
        <v>15.026921000000005</v>
      </c>
      <c r="AF563" s="25">
        <v>15.026921000000005</v>
      </c>
      <c r="AG563" s="25" t="s">
        <v>204</v>
      </c>
      <c r="AH563" s="25" t="s">
        <v>218</v>
      </c>
    </row>
    <row r="564" spans="1:34" customFormat="1" x14ac:dyDescent="0.25">
      <c r="A564" s="25"/>
      <c r="B564" s="25"/>
      <c r="C564" s="25"/>
      <c r="D564" s="25"/>
      <c r="E564" s="25"/>
      <c r="G564" s="4"/>
      <c r="I564" s="4"/>
      <c r="J564" s="4"/>
      <c r="T564" s="26"/>
      <c r="AD564" s="25" t="s">
        <v>697</v>
      </c>
      <c r="AE564" s="25">
        <v>14.618611999999994</v>
      </c>
      <c r="AF564" s="25">
        <v>14.618611999999994</v>
      </c>
      <c r="AG564" s="25" t="s">
        <v>204</v>
      </c>
      <c r="AH564" s="25" t="s">
        <v>219</v>
      </c>
    </row>
    <row r="565" spans="1:34" customFormat="1" x14ac:dyDescent="0.25">
      <c r="A565" s="25"/>
      <c r="B565" s="25"/>
      <c r="C565" s="25"/>
      <c r="D565" s="25"/>
      <c r="E565" s="25"/>
      <c r="G565" s="4"/>
      <c r="I565" s="4"/>
      <c r="J565" s="4"/>
      <c r="T565" s="26"/>
      <c r="AD565" s="25" t="s">
        <v>635</v>
      </c>
      <c r="AE565" s="25">
        <v>0.18816300000000014</v>
      </c>
      <c r="AF565" s="25">
        <v>0.18816300000000014</v>
      </c>
      <c r="AG565" s="25" t="s">
        <v>20</v>
      </c>
      <c r="AH565" s="25" t="s">
        <v>218</v>
      </c>
    </row>
    <row r="566" spans="1:34" customFormat="1" x14ac:dyDescent="0.25">
      <c r="A566" s="25"/>
      <c r="B566" s="25"/>
      <c r="C566" s="25"/>
      <c r="D566" s="25"/>
      <c r="E566" s="25"/>
      <c r="G566" s="4"/>
      <c r="I566" s="4"/>
      <c r="J566" s="4"/>
      <c r="T566" s="26"/>
      <c r="AD566" s="25" t="s">
        <v>639</v>
      </c>
      <c r="AE566" s="25">
        <v>0.17584399999999997</v>
      </c>
      <c r="AF566" s="25">
        <v>0.17584399999999997</v>
      </c>
      <c r="AG566" s="25" t="s">
        <v>20</v>
      </c>
      <c r="AH566" s="25" t="s">
        <v>219</v>
      </c>
    </row>
    <row r="567" spans="1:34" customFormat="1" x14ac:dyDescent="0.25">
      <c r="A567" s="25"/>
      <c r="B567" s="25"/>
      <c r="C567" s="25"/>
      <c r="D567" s="25"/>
      <c r="E567" s="25"/>
      <c r="G567" s="4"/>
      <c r="I567" s="4"/>
      <c r="J567" s="4"/>
      <c r="T567" s="26"/>
      <c r="AD567" s="25" t="s">
        <v>668</v>
      </c>
      <c r="AE567" s="25">
        <v>0.27030399999999993</v>
      </c>
      <c r="AF567" s="25">
        <v>0.27030399999999993</v>
      </c>
      <c r="AG567" s="25" t="s">
        <v>40</v>
      </c>
      <c r="AH567" s="25" t="s">
        <v>218</v>
      </c>
    </row>
    <row r="568" spans="1:34" customFormat="1" x14ac:dyDescent="0.25">
      <c r="A568" s="25"/>
      <c r="B568" s="25"/>
      <c r="C568" s="25"/>
      <c r="D568" s="25"/>
      <c r="E568" s="25"/>
      <c r="G568" s="4"/>
      <c r="I568" s="4"/>
      <c r="J568" s="4"/>
      <c r="T568" s="26"/>
      <c r="AD568" s="25" t="s">
        <v>672</v>
      </c>
      <c r="AE568" s="25">
        <v>0.26180000000000003</v>
      </c>
      <c r="AF568" s="25">
        <v>0.26180000000000003</v>
      </c>
      <c r="AG568" s="25" t="s">
        <v>40</v>
      </c>
      <c r="AH568" s="25" t="s">
        <v>219</v>
      </c>
    </row>
    <row r="569" spans="1:34" customFormat="1" x14ac:dyDescent="0.25">
      <c r="A569" s="25"/>
      <c r="B569" s="25"/>
      <c r="C569" s="25"/>
      <c r="D569" s="25"/>
      <c r="E569" s="25"/>
      <c r="G569" s="4"/>
      <c r="I569" s="4"/>
      <c r="J569" s="4"/>
      <c r="T569" s="26"/>
      <c r="AD569" s="25" t="s">
        <v>682</v>
      </c>
      <c r="AE569" s="25">
        <v>0.21977199999999994</v>
      </c>
      <c r="AF569" s="25">
        <v>0.21977199999999994</v>
      </c>
      <c r="AG569" s="25" t="s">
        <v>47</v>
      </c>
      <c r="AH569" s="25" t="s">
        <v>218</v>
      </c>
    </row>
    <row r="570" spans="1:34" customFormat="1" x14ac:dyDescent="0.25">
      <c r="A570" s="25"/>
      <c r="B570" s="25"/>
      <c r="C570" s="25"/>
      <c r="D570" s="25"/>
      <c r="E570" s="25"/>
      <c r="G570" s="4"/>
      <c r="I570" s="4"/>
      <c r="J570" s="4"/>
      <c r="T570" s="26"/>
      <c r="AD570" s="25" t="s">
        <v>686</v>
      </c>
      <c r="AE570" s="25">
        <v>0.20745500000000008</v>
      </c>
      <c r="AF570" s="25">
        <v>0.20745500000000008</v>
      </c>
      <c r="AG570" s="25" t="s">
        <v>47</v>
      </c>
      <c r="AH570" s="25" t="s">
        <v>219</v>
      </c>
    </row>
    <row r="571" spans="1:34" customFormat="1" x14ac:dyDescent="0.25">
      <c r="A571" s="25"/>
      <c r="B571" s="25"/>
      <c r="C571" s="25"/>
      <c r="D571" s="25"/>
      <c r="E571" s="25"/>
      <c r="G571" s="4"/>
      <c r="I571" s="4"/>
      <c r="J571" s="4"/>
      <c r="T571" s="26"/>
      <c r="AD571" s="25" t="s">
        <v>661</v>
      </c>
      <c r="AE571" s="25">
        <v>15.734137000000006</v>
      </c>
      <c r="AF571" s="25">
        <v>15.734137000000006</v>
      </c>
      <c r="AG571" s="25" t="s">
        <v>15</v>
      </c>
      <c r="AH571" s="25" t="s">
        <v>219</v>
      </c>
    </row>
    <row r="572" spans="1:34" customFormat="1" x14ac:dyDescent="0.25">
      <c r="A572" s="25"/>
      <c r="B572" s="25"/>
      <c r="C572" s="25"/>
      <c r="D572" s="25"/>
      <c r="E572" s="25"/>
      <c r="G572" s="4"/>
      <c r="I572" s="4"/>
      <c r="J572" s="4"/>
      <c r="T572" s="26"/>
      <c r="AD572" s="25" t="s">
        <v>656</v>
      </c>
      <c r="AE572" s="25">
        <v>19.30333700000001</v>
      </c>
      <c r="AF572" s="25">
        <v>19.30333700000001</v>
      </c>
      <c r="AG572" s="25" t="s">
        <v>15</v>
      </c>
      <c r="AH572" s="25" t="s">
        <v>218</v>
      </c>
    </row>
    <row r="573" spans="1:34" customFormat="1" x14ac:dyDescent="0.25">
      <c r="A573" s="25"/>
      <c r="B573" s="25"/>
      <c r="C573" s="25"/>
      <c r="D573" s="25"/>
      <c r="E573" s="25"/>
      <c r="G573" s="4"/>
      <c r="I573" s="4"/>
      <c r="J573" s="4"/>
      <c r="T573" s="26"/>
      <c r="AD573" s="25" t="s">
        <v>998</v>
      </c>
      <c r="AE573" s="25">
        <v>0.21400499999999986</v>
      </c>
      <c r="AF573" s="25">
        <v>0.21400499999999986</v>
      </c>
      <c r="AG573" s="25" t="s">
        <v>16</v>
      </c>
      <c r="AH573" s="25" t="s">
        <v>219</v>
      </c>
    </row>
    <row r="574" spans="1:34" customFormat="1" x14ac:dyDescent="0.25">
      <c r="A574" s="25"/>
      <c r="B574" s="25"/>
      <c r="C574" s="25"/>
      <c r="D574" s="25"/>
      <c r="E574" s="25"/>
      <c r="G574" s="4"/>
      <c r="I574" s="4"/>
      <c r="J574" s="4"/>
      <c r="T574" s="26"/>
      <c r="AD574" s="25" t="s">
        <v>996</v>
      </c>
      <c r="AE574" s="25">
        <v>0.25396199999999997</v>
      </c>
      <c r="AF574" s="25">
        <v>0.25396199999999997</v>
      </c>
      <c r="AG574" s="25" t="s">
        <v>16</v>
      </c>
      <c r="AH574" s="25" t="s">
        <v>218</v>
      </c>
    </row>
    <row r="575" spans="1:34" customFormat="1" x14ac:dyDescent="0.25">
      <c r="A575" s="25"/>
      <c r="B575" s="25"/>
      <c r="C575" s="25"/>
      <c r="D575" s="25"/>
      <c r="E575" s="25"/>
      <c r="G575" s="4"/>
      <c r="I575" s="4"/>
      <c r="J575" s="4"/>
      <c r="T575" s="26"/>
      <c r="AD575" s="25" t="s">
        <v>690</v>
      </c>
      <c r="AE575" s="25">
        <v>12.854486999999999</v>
      </c>
      <c r="AF575" s="25">
        <v>12.854486999999999</v>
      </c>
      <c r="AG575" s="25" t="s">
        <v>87</v>
      </c>
      <c r="AH575" s="25" t="s">
        <v>210</v>
      </c>
    </row>
    <row r="576" spans="1:34" customFormat="1" x14ac:dyDescent="0.25">
      <c r="A576" s="25"/>
      <c r="B576" s="25"/>
      <c r="C576" s="25"/>
      <c r="D576" s="25"/>
      <c r="E576" s="25"/>
      <c r="G576" s="4"/>
      <c r="I576" s="4"/>
      <c r="J576" s="4"/>
      <c r="T576" s="26"/>
      <c r="AD576" s="25" t="s">
        <v>667</v>
      </c>
      <c r="AE576" s="25">
        <v>15.359452999999993</v>
      </c>
      <c r="AF576" s="25">
        <v>15.359452999999993</v>
      </c>
      <c r="AG576" s="25" t="s">
        <v>17</v>
      </c>
      <c r="AH576" s="25" t="s">
        <v>225</v>
      </c>
    </row>
    <row r="577" spans="1:34" customFormat="1" x14ac:dyDescent="0.25">
      <c r="A577" s="25"/>
      <c r="B577" s="25"/>
      <c r="C577" s="25"/>
      <c r="D577" s="25"/>
      <c r="E577" s="25"/>
      <c r="G577" s="4"/>
      <c r="I577" s="4"/>
      <c r="J577" s="4"/>
      <c r="T577" s="26"/>
      <c r="AD577" s="25" t="s">
        <v>664</v>
      </c>
      <c r="AE577" s="25">
        <v>15.765048999999996</v>
      </c>
      <c r="AF577" s="25">
        <v>15.765048999999996</v>
      </c>
      <c r="AG577" s="25" t="s">
        <v>17</v>
      </c>
      <c r="AH577" s="25" t="s">
        <v>218</v>
      </c>
    </row>
    <row r="578" spans="1:34" customFormat="1" x14ac:dyDescent="0.25">
      <c r="A578" s="25"/>
      <c r="B578" s="25"/>
      <c r="C578" s="25"/>
      <c r="D578" s="25"/>
      <c r="E578" s="25"/>
      <c r="G578" s="4"/>
      <c r="I578" s="4"/>
      <c r="J578" s="4"/>
      <c r="T578" s="26"/>
      <c r="AD578" s="25" t="s">
        <v>695</v>
      </c>
      <c r="AE578" s="25">
        <v>15.026921000000005</v>
      </c>
      <c r="AF578" s="25">
        <v>15.026921000000005</v>
      </c>
      <c r="AG578" s="25" t="s">
        <v>204</v>
      </c>
      <c r="AH578" s="25" t="s">
        <v>218</v>
      </c>
    </row>
    <row r="579" spans="1:34" customFormat="1" x14ac:dyDescent="0.25">
      <c r="A579" s="25"/>
      <c r="B579" s="25"/>
      <c r="C579" s="25"/>
      <c r="D579" s="25"/>
      <c r="E579" s="25"/>
      <c r="G579" s="4"/>
      <c r="I579" s="4"/>
      <c r="J579" s="4"/>
      <c r="T579" s="26"/>
      <c r="AD579" s="25" t="s">
        <v>697</v>
      </c>
      <c r="AE579" s="25">
        <v>14.618611999999994</v>
      </c>
      <c r="AF579" s="25">
        <v>14.618611999999994</v>
      </c>
      <c r="AG579" s="25" t="s">
        <v>204</v>
      </c>
      <c r="AH579" s="25" t="s">
        <v>219</v>
      </c>
    </row>
    <row r="580" spans="1:34" customFormat="1" x14ac:dyDescent="0.25">
      <c r="A580" s="25"/>
      <c r="B580" s="25"/>
      <c r="C580" s="25"/>
      <c r="D580" s="25"/>
      <c r="E580" s="25"/>
      <c r="G580" s="4"/>
      <c r="I580" s="4"/>
      <c r="J580" s="4"/>
      <c r="T580" s="26"/>
      <c r="AD580" s="25" t="s">
        <v>690</v>
      </c>
      <c r="AE580" s="25">
        <v>12.854486999999999</v>
      </c>
      <c r="AF580" s="25">
        <v>12.854486999999999</v>
      </c>
      <c r="AG580" s="25" t="s">
        <v>87</v>
      </c>
      <c r="AH580" s="25" t="s">
        <v>210</v>
      </c>
    </row>
    <row r="581" spans="1:34" customFormat="1" x14ac:dyDescent="0.25">
      <c r="A581" s="25"/>
      <c r="B581" s="25"/>
      <c r="C581" s="25"/>
      <c r="D581" s="25"/>
      <c r="E581" s="25"/>
      <c r="G581" s="4"/>
      <c r="I581" s="4"/>
      <c r="J581" s="4"/>
      <c r="T581" s="26"/>
      <c r="AD581" s="25" t="s">
        <v>690</v>
      </c>
      <c r="AE581" s="25">
        <v>12.854486999999999</v>
      </c>
      <c r="AF581" s="25">
        <v>12.854486999999999</v>
      </c>
      <c r="AG581" s="25" t="s">
        <v>87</v>
      </c>
      <c r="AH581" s="25" t="s">
        <v>210</v>
      </c>
    </row>
    <row r="582" spans="1:34" customFormat="1" x14ac:dyDescent="0.25">
      <c r="A582" s="25"/>
      <c r="B582" s="25"/>
      <c r="C582" s="25"/>
      <c r="D582" s="25"/>
      <c r="E582" s="25"/>
      <c r="G582" s="4"/>
      <c r="I582" s="4"/>
      <c r="J582" s="4"/>
      <c r="T582" s="26"/>
      <c r="AD582" s="25" t="s">
        <v>667</v>
      </c>
      <c r="AE582" s="25">
        <v>15.359452999999993</v>
      </c>
      <c r="AF582" s="25">
        <v>15.359452999999993</v>
      </c>
      <c r="AG582" s="25" t="s">
        <v>17</v>
      </c>
      <c r="AH582" s="25" t="s">
        <v>225</v>
      </c>
    </row>
    <row r="583" spans="1:34" customFormat="1" x14ac:dyDescent="0.25">
      <c r="A583" s="25"/>
      <c r="B583" s="25"/>
      <c r="C583" s="25"/>
      <c r="D583" s="25"/>
      <c r="E583" s="25"/>
      <c r="G583" s="4"/>
      <c r="I583" s="4"/>
      <c r="J583" s="4"/>
      <c r="T583" s="26"/>
      <c r="AD583" s="25" t="s">
        <v>664</v>
      </c>
      <c r="AE583" s="25">
        <v>15.765048999999996</v>
      </c>
      <c r="AF583" s="25">
        <v>15.765048999999996</v>
      </c>
      <c r="AG583" s="25" t="s">
        <v>17</v>
      </c>
      <c r="AH583" s="25" t="s">
        <v>218</v>
      </c>
    </row>
    <row r="584" spans="1:34" customFormat="1" x14ac:dyDescent="0.25">
      <c r="A584" s="25"/>
      <c r="B584" s="25"/>
      <c r="C584" s="25"/>
      <c r="D584" s="25"/>
      <c r="E584" s="25"/>
      <c r="G584" s="4"/>
      <c r="I584" s="4"/>
      <c r="J584" s="4"/>
      <c r="T584" s="26"/>
      <c r="AD584" s="25" t="s">
        <v>695</v>
      </c>
      <c r="AE584" s="25">
        <v>15.026921000000005</v>
      </c>
      <c r="AF584" s="25">
        <v>15.026921000000005</v>
      </c>
      <c r="AG584" s="25" t="s">
        <v>204</v>
      </c>
      <c r="AH584" s="25" t="s">
        <v>218</v>
      </c>
    </row>
    <row r="585" spans="1:34" customFormat="1" x14ac:dyDescent="0.25">
      <c r="A585" s="25"/>
      <c r="B585" s="25"/>
      <c r="C585" s="25"/>
      <c r="D585" s="25"/>
      <c r="E585" s="25"/>
      <c r="G585" s="4"/>
      <c r="I585" s="4"/>
      <c r="J585" s="4"/>
      <c r="T585" s="26"/>
      <c r="AD585" s="25" t="s">
        <v>697</v>
      </c>
      <c r="AE585" s="25">
        <v>14.618611999999994</v>
      </c>
      <c r="AF585" s="25">
        <v>14.618611999999994</v>
      </c>
      <c r="AG585" s="25" t="s">
        <v>204</v>
      </c>
      <c r="AH585" s="25" t="s">
        <v>219</v>
      </c>
    </row>
    <row r="586" spans="1:34" customFormat="1" x14ac:dyDescent="0.25">
      <c r="A586" s="25"/>
      <c r="B586" s="25"/>
      <c r="C586" s="25"/>
      <c r="D586" s="25"/>
      <c r="E586" s="25"/>
      <c r="G586" s="4"/>
      <c r="I586" s="4"/>
      <c r="J586" s="4"/>
      <c r="T586" s="26"/>
      <c r="AD586" s="25" t="s">
        <v>635</v>
      </c>
      <c r="AE586" s="25">
        <v>0.18816300000000014</v>
      </c>
      <c r="AF586" s="25">
        <v>0.18816300000000014</v>
      </c>
      <c r="AG586" s="25" t="s">
        <v>20</v>
      </c>
      <c r="AH586" s="25" t="s">
        <v>218</v>
      </c>
    </row>
    <row r="587" spans="1:34" customFormat="1" x14ac:dyDescent="0.25">
      <c r="A587" s="25"/>
      <c r="B587" s="25"/>
      <c r="C587" s="25"/>
      <c r="D587" s="25"/>
      <c r="E587" s="25"/>
      <c r="G587" s="4"/>
      <c r="I587" s="4"/>
      <c r="J587" s="4"/>
      <c r="T587" s="26"/>
      <c r="AD587" s="25" t="s">
        <v>639</v>
      </c>
      <c r="AE587" s="25">
        <v>0.17584399999999997</v>
      </c>
      <c r="AF587" s="25">
        <v>0.17584399999999997</v>
      </c>
      <c r="AG587" s="25" t="s">
        <v>20</v>
      </c>
      <c r="AH587" s="25" t="s">
        <v>219</v>
      </c>
    </row>
    <row r="588" spans="1:34" customFormat="1" x14ac:dyDescent="0.25">
      <c r="A588" s="25"/>
      <c r="B588" s="25"/>
      <c r="C588" s="25"/>
      <c r="D588" s="25"/>
      <c r="E588" s="25"/>
      <c r="G588" s="4"/>
      <c r="I588" s="4"/>
      <c r="J588" s="4"/>
      <c r="T588" s="26"/>
      <c r="AD588" s="25" t="s">
        <v>668</v>
      </c>
      <c r="AE588" s="25">
        <v>0.27030399999999993</v>
      </c>
      <c r="AF588" s="25">
        <v>0.27030399999999993</v>
      </c>
      <c r="AG588" s="25" t="s">
        <v>40</v>
      </c>
      <c r="AH588" s="25" t="s">
        <v>218</v>
      </c>
    </row>
    <row r="589" spans="1:34" customFormat="1" x14ac:dyDescent="0.25">
      <c r="A589" s="25"/>
      <c r="B589" s="25"/>
      <c r="C589" s="25"/>
      <c r="D589" s="25"/>
      <c r="E589" s="25"/>
      <c r="G589" s="4"/>
      <c r="I589" s="4"/>
      <c r="J589" s="4"/>
      <c r="T589" s="26"/>
      <c r="AD589" s="25" t="s">
        <v>672</v>
      </c>
      <c r="AE589" s="25">
        <v>0.26180000000000003</v>
      </c>
      <c r="AF589" s="25">
        <v>0.26180000000000003</v>
      </c>
      <c r="AG589" s="25" t="s">
        <v>40</v>
      </c>
      <c r="AH589" s="25" t="s">
        <v>219</v>
      </c>
    </row>
    <row r="590" spans="1:34" customFormat="1" x14ac:dyDescent="0.25">
      <c r="A590" s="25"/>
      <c r="B590" s="25"/>
      <c r="C590" s="25"/>
      <c r="D590" s="25"/>
      <c r="E590" s="25"/>
      <c r="G590" s="4"/>
      <c r="I590" s="4"/>
      <c r="J590" s="4"/>
      <c r="T590" s="26"/>
      <c r="AD590" s="25" t="s">
        <v>682</v>
      </c>
      <c r="AE590" s="25">
        <v>0.21977199999999994</v>
      </c>
      <c r="AF590" s="25">
        <v>0.21977199999999994</v>
      </c>
      <c r="AG590" s="25" t="s">
        <v>47</v>
      </c>
      <c r="AH590" s="25" t="s">
        <v>218</v>
      </c>
    </row>
    <row r="591" spans="1:34" customFormat="1" x14ac:dyDescent="0.25">
      <c r="A591" s="25"/>
      <c r="B591" s="25"/>
      <c r="C591" s="25"/>
      <c r="D591" s="25"/>
      <c r="E591" s="25"/>
      <c r="G591" s="4"/>
      <c r="I591" s="4"/>
      <c r="J591" s="4"/>
      <c r="T591" s="26"/>
      <c r="AD591" s="25" t="s">
        <v>686</v>
      </c>
      <c r="AE591" s="25">
        <v>0.20745500000000008</v>
      </c>
      <c r="AF591" s="25">
        <v>0.20745500000000008</v>
      </c>
      <c r="AG591" s="25" t="s">
        <v>47</v>
      </c>
      <c r="AH591" s="25" t="s">
        <v>219</v>
      </c>
    </row>
    <row r="592" spans="1:34" customFormat="1" x14ac:dyDescent="0.25">
      <c r="A592" s="25"/>
      <c r="B592" s="25"/>
      <c r="C592" s="25"/>
      <c r="D592" s="25"/>
      <c r="E592" s="25"/>
      <c r="G592" s="4"/>
      <c r="I592" s="4"/>
      <c r="J592" s="4"/>
      <c r="T592" s="26"/>
      <c r="AD592" s="25" t="s">
        <v>661</v>
      </c>
      <c r="AE592" s="25">
        <v>15.734137000000006</v>
      </c>
      <c r="AF592" s="25">
        <v>15.734137000000006</v>
      </c>
      <c r="AG592" s="25" t="s">
        <v>15</v>
      </c>
      <c r="AH592" s="25" t="s">
        <v>219</v>
      </c>
    </row>
    <row r="593" spans="1:34" customFormat="1" x14ac:dyDescent="0.25">
      <c r="A593" s="25"/>
      <c r="B593" s="25"/>
      <c r="C593" s="25"/>
      <c r="D593" s="25"/>
      <c r="E593" s="25"/>
      <c r="G593" s="4"/>
      <c r="I593" s="4"/>
      <c r="J593" s="4"/>
      <c r="T593" s="26"/>
      <c r="AD593" s="25" t="s">
        <v>656</v>
      </c>
      <c r="AE593" s="25">
        <v>19.30333700000001</v>
      </c>
      <c r="AF593" s="25">
        <v>19.30333700000001</v>
      </c>
      <c r="AG593" s="25" t="s">
        <v>15</v>
      </c>
      <c r="AH593" s="25" t="s">
        <v>218</v>
      </c>
    </row>
    <row r="594" spans="1:34" customFormat="1" x14ac:dyDescent="0.25">
      <c r="A594" s="25"/>
      <c r="B594" s="25"/>
      <c r="C594" s="25"/>
      <c r="D594" s="25"/>
      <c r="E594" s="25"/>
      <c r="G594" s="4"/>
      <c r="I594" s="4"/>
      <c r="J594" s="4"/>
      <c r="T594" s="26"/>
      <c r="AD594" s="25" t="s">
        <v>998</v>
      </c>
      <c r="AE594" s="25">
        <v>0.21400499999999986</v>
      </c>
      <c r="AF594" s="25">
        <v>0.21400499999999986</v>
      </c>
      <c r="AG594" s="25" t="s">
        <v>16</v>
      </c>
      <c r="AH594" s="25" t="s">
        <v>219</v>
      </c>
    </row>
    <row r="595" spans="1:34" customFormat="1" x14ac:dyDescent="0.25">
      <c r="A595" s="25"/>
      <c r="B595" s="25"/>
      <c r="C595" s="25"/>
      <c r="D595" s="25"/>
      <c r="E595" s="25"/>
      <c r="G595" s="4"/>
      <c r="I595" s="4"/>
      <c r="J595" s="4"/>
      <c r="T595" s="26"/>
      <c r="AD595" s="25" t="s">
        <v>996</v>
      </c>
      <c r="AE595" s="25">
        <v>0.25396199999999997</v>
      </c>
      <c r="AF595" s="25">
        <v>0.25396199999999997</v>
      </c>
      <c r="AG595" s="25" t="s">
        <v>16</v>
      </c>
      <c r="AH595" s="25" t="s">
        <v>218</v>
      </c>
    </row>
    <row r="596" spans="1:34" customFormat="1" x14ac:dyDescent="0.25">
      <c r="A596" s="25"/>
      <c r="B596" s="25"/>
      <c r="C596" s="25"/>
      <c r="D596" s="25"/>
      <c r="E596" s="25"/>
      <c r="G596" s="4"/>
      <c r="I596" s="4"/>
      <c r="J596" s="4"/>
      <c r="T596" s="26"/>
      <c r="AD596" s="25" t="s">
        <v>654</v>
      </c>
      <c r="AE596" s="25">
        <v>25.088221999999995</v>
      </c>
      <c r="AF596" s="25">
        <v>25.088221999999995</v>
      </c>
      <c r="AG596" s="25" t="s">
        <v>14</v>
      </c>
      <c r="AH596" s="25" t="s">
        <v>225</v>
      </c>
    </row>
    <row r="597" spans="1:34" customFormat="1" x14ac:dyDescent="0.25">
      <c r="A597" s="25"/>
      <c r="B597" s="25"/>
      <c r="C597" s="25"/>
      <c r="D597" s="25"/>
      <c r="E597" s="25"/>
      <c r="G597" s="4"/>
      <c r="I597" s="4"/>
      <c r="J597" s="4"/>
      <c r="T597" s="26"/>
      <c r="AD597" s="25" t="s">
        <v>651</v>
      </c>
      <c r="AE597" s="25">
        <v>28.274752000000007</v>
      </c>
      <c r="AF597" s="25">
        <v>28.274752000000007</v>
      </c>
      <c r="AG597" s="25" t="s">
        <v>14</v>
      </c>
      <c r="AH597" s="25" t="s">
        <v>218</v>
      </c>
    </row>
    <row r="598" spans="1:34" customFormat="1" x14ac:dyDescent="0.25">
      <c r="A598" s="25"/>
      <c r="B598" s="25"/>
      <c r="C598" s="25"/>
      <c r="D598" s="25"/>
      <c r="E598" s="25"/>
      <c r="G598" s="4"/>
      <c r="I598" s="4"/>
      <c r="J598" s="4"/>
      <c r="T598" s="26"/>
      <c r="AD598" s="25" t="s">
        <v>690</v>
      </c>
      <c r="AE598" s="25">
        <v>12.854486999999999</v>
      </c>
      <c r="AF598" s="25">
        <v>12.854486999999999</v>
      </c>
      <c r="AG598" s="25" t="s">
        <v>87</v>
      </c>
      <c r="AH598" s="25" t="s">
        <v>210</v>
      </c>
    </row>
    <row r="599" spans="1:34" customFormat="1" x14ac:dyDescent="0.25">
      <c r="A599" s="25"/>
      <c r="B599" s="25"/>
      <c r="C599" s="25"/>
      <c r="D599" s="25"/>
      <c r="E599" s="25"/>
      <c r="G599" s="4"/>
      <c r="I599" s="4"/>
      <c r="J599" s="4"/>
      <c r="T599" s="26"/>
      <c r="AD599" s="25" t="s">
        <v>635</v>
      </c>
      <c r="AE599" s="25">
        <v>0.18816300000000014</v>
      </c>
      <c r="AF599" s="25">
        <v>0.18816300000000014</v>
      </c>
      <c r="AG599" s="25" t="s">
        <v>20</v>
      </c>
      <c r="AH599" s="25" t="s">
        <v>218</v>
      </c>
    </row>
    <row r="600" spans="1:34" customFormat="1" x14ac:dyDescent="0.25">
      <c r="A600" s="25"/>
      <c r="B600" s="25"/>
      <c r="C600" s="25"/>
      <c r="D600" s="25"/>
      <c r="E600" s="25"/>
      <c r="G600" s="4"/>
      <c r="I600" s="4"/>
      <c r="J600" s="4"/>
      <c r="T600" s="26"/>
      <c r="AD600" s="25" t="s">
        <v>639</v>
      </c>
      <c r="AE600" s="25">
        <v>0.17584399999999997</v>
      </c>
      <c r="AF600" s="25">
        <v>0.17584399999999997</v>
      </c>
      <c r="AG600" s="25" t="s">
        <v>20</v>
      </c>
      <c r="AH600" s="25" t="s">
        <v>219</v>
      </c>
    </row>
    <row r="601" spans="1:34" customFormat="1" x14ac:dyDescent="0.25">
      <c r="A601" s="25"/>
      <c r="B601" s="25"/>
      <c r="C601" s="25"/>
      <c r="D601" s="25"/>
      <c r="E601" s="25"/>
      <c r="G601" s="4"/>
      <c r="I601" s="4"/>
      <c r="J601" s="4"/>
      <c r="T601" s="26"/>
      <c r="AD601" s="25" t="s">
        <v>668</v>
      </c>
      <c r="AE601" s="25">
        <v>0.27030399999999993</v>
      </c>
      <c r="AF601" s="25">
        <v>0.27030399999999993</v>
      </c>
      <c r="AG601" s="25" t="s">
        <v>40</v>
      </c>
      <c r="AH601" s="25" t="s">
        <v>218</v>
      </c>
    </row>
    <row r="602" spans="1:34" customFormat="1" x14ac:dyDescent="0.25">
      <c r="A602" s="25"/>
      <c r="B602" s="25"/>
      <c r="C602" s="25"/>
      <c r="D602" s="25"/>
      <c r="E602" s="25"/>
      <c r="G602" s="4"/>
      <c r="I602" s="4"/>
      <c r="J602" s="4"/>
      <c r="T602" s="26"/>
      <c r="AD602" s="25" t="s">
        <v>672</v>
      </c>
      <c r="AE602" s="25">
        <v>0.26180000000000003</v>
      </c>
      <c r="AF602" s="25">
        <v>0.26180000000000003</v>
      </c>
      <c r="AG602" s="25" t="s">
        <v>40</v>
      </c>
      <c r="AH602" s="25" t="s">
        <v>219</v>
      </c>
    </row>
    <row r="603" spans="1:34" customFormat="1" x14ac:dyDescent="0.25">
      <c r="A603" s="25"/>
      <c r="B603" s="25"/>
      <c r="C603" s="25"/>
      <c r="D603" s="25"/>
      <c r="E603" s="25"/>
      <c r="G603" s="4"/>
      <c r="I603" s="4"/>
      <c r="J603" s="4"/>
      <c r="T603" s="26"/>
      <c r="AD603" s="25" t="s">
        <v>682</v>
      </c>
      <c r="AE603" s="25">
        <v>0.21977199999999994</v>
      </c>
      <c r="AF603" s="25">
        <v>0.21977199999999994</v>
      </c>
      <c r="AG603" s="25" t="s">
        <v>47</v>
      </c>
      <c r="AH603" s="25" t="s">
        <v>218</v>
      </c>
    </row>
    <row r="604" spans="1:34" customFormat="1" x14ac:dyDescent="0.25">
      <c r="A604" s="25"/>
      <c r="B604" s="25"/>
      <c r="C604" s="25"/>
      <c r="D604" s="25"/>
      <c r="E604" s="25"/>
      <c r="G604" s="4"/>
      <c r="I604" s="4"/>
      <c r="J604" s="4"/>
      <c r="T604" s="26"/>
      <c r="AD604" s="25" t="s">
        <v>686</v>
      </c>
      <c r="AE604" s="25">
        <v>0.20745500000000008</v>
      </c>
      <c r="AF604" s="25">
        <v>0.20745500000000008</v>
      </c>
      <c r="AG604" s="25" t="s">
        <v>47</v>
      </c>
      <c r="AH604" s="25" t="s">
        <v>219</v>
      </c>
    </row>
    <row r="605" spans="1:34" customFormat="1" x14ac:dyDescent="0.25">
      <c r="A605" s="25"/>
      <c r="B605" s="25"/>
      <c r="C605" s="25"/>
      <c r="D605" s="25"/>
      <c r="E605" s="25"/>
      <c r="G605" s="4"/>
      <c r="I605" s="4"/>
      <c r="J605" s="4"/>
      <c r="T605" s="26"/>
      <c r="AD605" s="25" t="s">
        <v>661</v>
      </c>
      <c r="AE605" s="25">
        <v>15.734137000000006</v>
      </c>
      <c r="AF605" s="25">
        <v>15.734137000000006</v>
      </c>
      <c r="AG605" s="25" t="s">
        <v>15</v>
      </c>
      <c r="AH605" s="25" t="s">
        <v>219</v>
      </c>
    </row>
    <row r="606" spans="1:34" customFormat="1" x14ac:dyDescent="0.25">
      <c r="A606" s="25"/>
      <c r="B606" s="25"/>
      <c r="C606" s="25"/>
      <c r="D606" s="25"/>
      <c r="E606" s="25"/>
      <c r="G606" s="4"/>
      <c r="I606" s="4"/>
      <c r="J606" s="4"/>
      <c r="T606" s="26"/>
      <c r="AD606" s="25" t="s">
        <v>656</v>
      </c>
      <c r="AE606" s="25">
        <v>19.30333700000001</v>
      </c>
      <c r="AF606" s="25">
        <v>19.30333700000001</v>
      </c>
      <c r="AG606" s="25" t="s">
        <v>15</v>
      </c>
      <c r="AH606" s="25" t="s">
        <v>218</v>
      </c>
    </row>
    <row r="607" spans="1:34" customFormat="1" x14ac:dyDescent="0.25">
      <c r="A607" s="25"/>
      <c r="B607" s="25"/>
      <c r="C607" s="25"/>
      <c r="D607" s="25"/>
      <c r="E607" s="25"/>
      <c r="G607" s="4"/>
      <c r="I607" s="4"/>
      <c r="J607" s="4"/>
      <c r="T607" s="26"/>
      <c r="AD607" s="25" t="s">
        <v>667</v>
      </c>
      <c r="AE607" s="25">
        <v>15.359452999999993</v>
      </c>
      <c r="AF607" s="25">
        <v>15.359452999999993</v>
      </c>
      <c r="AG607" s="25" t="s">
        <v>17</v>
      </c>
      <c r="AH607" s="25" t="s">
        <v>225</v>
      </c>
    </row>
    <row r="608" spans="1:34" customFormat="1" x14ac:dyDescent="0.25">
      <c r="A608" s="25"/>
      <c r="B608" s="25"/>
      <c r="C608" s="25"/>
      <c r="D608" s="25"/>
      <c r="E608" s="25"/>
      <c r="G608" s="4"/>
      <c r="I608" s="4"/>
      <c r="J608" s="4"/>
      <c r="T608" s="26"/>
      <c r="AD608" s="25" t="s">
        <v>664</v>
      </c>
      <c r="AE608" s="25">
        <v>15.765048999999996</v>
      </c>
      <c r="AF608" s="25">
        <v>15.765048999999996</v>
      </c>
      <c r="AG608" s="25" t="s">
        <v>17</v>
      </c>
      <c r="AH608" s="25" t="s">
        <v>218</v>
      </c>
    </row>
    <row r="609" spans="1:34" customFormat="1" x14ac:dyDescent="0.25">
      <c r="A609" s="25"/>
      <c r="B609" s="25"/>
      <c r="C609" s="25"/>
      <c r="D609" s="25"/>
      <c r="E609" s="25"/>
      <c r="G609" s="4"/>
      <c r="I609" s="4"/>
      <c r="J609" s="4"/>
      <c r="T609" s="26"/>
      <c r="AD609" s="25" t="s">
        <v>998</v>
      </c>
      <c r="AE609" s="25">
        <v>0.21400499999999986</v>
      </c>
      <c r="AF609" s="25">
        <v>0.21400499999999986</v>
      </c>
      <c r="AG609" s="25" t="s">
        <v>16</v>
      </c>
      <c r="AH609" s="25" t="s">
        <v>219</v>
      </c>
    </row>
    <row r="610" spans="1:34" customFormat="1" x14ac:dyDescent="0.25">
      <c r="A610" s="25"/>
      <c r="B610" s="25"/>
      <c r="C610" s="25"/>
      <c r="D610" s="25"/>
      <c r="E610" s="25"/>
      <c r="G610" s="4"/>
      <c r="I610" s="4"/>
      <c r="J610" s="4"/>
      <c r="T610" s="26"/>
      <c r="AD610" s="25" t="s">
        <v>996</v>
      </c>
      <c r="AE610" s="25">
        <v>0.25396199999999997</v>
      </c>
      <c r="AF610" s="25">
        <v>0.25396199999999997</v>
      </c>
      <c r="AG610" s="25" t="s">
        <v>16</v>
      </c>
      <c r="AH610" s="25" t="s">
        <v>218</v>
      </c>
    </row>
    <row r="611" spans="1:34" customFormat="1" x14ac:dyDescent="0.25">
      <c r="A611" s="25"/>
      <c r="B611" s="25"/>
      <c r="C611" s="25"/>
      <c r="D611" s="25"/>
      <c r="E611" s="25"/>
      <c r="G611" s="4"/>
      <c r="I611" s="4"/>
      <c r="J611" s="4"/>
      <c r="T611" s="26"/>
      <c r="AD611" s="25" t="s">
        <v>654</v>
      </c>
      <c r="AE611" s="25">
        <v>25.088221999999995</v>
      </c>
      <c r="AF611" s="25">
        <v>25.088221999999995</v>
      </c>
      <c r="AG611" s="25" t="s">
        <v>14</v>
      </c>
      <c r="AH611" s="25" t="s">
        <v>225</v>
      </c>
    </row>
    <row r="612" spans="1:34" customFormat="1" x14ac:dyDescent="0.25">
      <c r="A612" s="25"/>
      <c r="B612" s="25"/>
      <c r="C612" s="25"/>
      <c r="D612" s="25"/>
      <c r="E612" s="25"/>
      <c r="G612" s="4"/>
      <c r="I612" s="4"/>
      <c r="J612" s="4"/>
      <c r="T612" s="26"/>
      <c r="AD612" s="25" t="s">
        <v>651</v>
      </c>
      <c r="AE612" s="25">
        <v>28.274752000000007</v>
      </c>
      <c r="AF612" s="25">
        <v>28.274752000000007</v>
      </c>
      <c r="AG612" s="25" t="s">
        <v>14</v>
      </c>
      <c r="AH612" s="25" t="s">
        <v>218</v>
      </c>
    </row>
    <row r="613" spans="1:34" customFormat="1" x14ac:dyDescent="0.25">
      <c r="A613" s="25"/>
      <c r="B613" s="25"/>
      <c r="C613" s="25"/>
      <c r="D613" s="25"/>
      <c r="E613" s="25"/>
      <c r="G613" s="4"/>
      <c r="I613" s="4"/>
      <c r="J613" s="4"/>
      <c r="T613" s="26"/>
      <c r="AD613" s="25" t="s">
        <v>695</v>
      </c>
      <c r="AE613" s="25">
        <v>15.026921000000005</v>
      </c>
      <c r="AF613" s="25">
        <v>15.026921000000005</v>
      </c>
      <c r="AG613" s="25" t="s">
        <v>204</v>
      </c>
      <c r="AH613" s="25" t="s">
        <v>218</v>
      </c>
    </row>
    <row r="614" spans="1:34" customFormat="1" x14ac:dyDescent="0.25">
      <c r="A614" s="25"/>
      <c r="B614" s="25"/>
      <c r="C614" s="25"/>
      <c r="D614" s="25"/>
      <c r="E614" s="25"/>
      <c r="G614" s="4"/>
      <c r="I614" s="4"/>
      <c r="J614" s="4"/>
      <c r="T614" s="26"/>
      <c r="AD614" s="25" t="s">
        <v>697</v>
      </c>
      <c r="AE614" s="25">
        <v>14.618611999999994</v>
      </c>
      <c r="AF614" s="25">
        <v>14.618611999999994</v>
      </c>
      <c r="AG614" s="25" t="s">
        <v>204</v>
      </c>
      <c r="AH614" s="25" t="s">
        <v>219</v>
      </c>
    </row>
    <row r="615" spans="1:34" customFormat="1" x14ac:dyDescent="0.25">
      <c r="A615" s="25"/>
      <c r="B615" s="25"/>
      <c r="C615" s="25"/>
      <c r="D615" s="25"/>
      <c r="E615" s="25"/>
      <c r="G615" s="4"/>
      <c r="I615" s="4"/>
      <c r="J615" s="4"/>
      <c r="T615" s="26"/>
      <c r="AD615" s="25" t="s">
        <v>635</v>
      </c>
      <c r="AE615" s="25">
        <v>0.18816300000000014</v>
      </c>
      <c r="AF615" s="25">
        <v>0.18816300000000014</v>
      </c>
      <c r="AG615" s="25" t="s">
        <v>20</v>
      </c>
      <c r="AH615" s="25" t="s">
        <v>218</v>
      </c>
    </row>
    <row r="616" spans="1:34" customFormat="1" x14ac:dyDescent="0.25">
      <c r="A616" s="25"/>
      <c r="B616" s="25"/>
      <c r="C616" s="25"/>
      <c r="D616" s="25"/>
      <c r="E616" s="25"/>
      <c r="G616" s="4"/>
      <c r="I616" s="4"/>
      <c r="J616" s="4"/>
      <c r="T616" s="26"/>
      <c r="AD616" s="25" t="s">
        <v>639</v>
      </c>
      <c r="AE616" s="25">
        <v>0.17584399999999997</v>
      </c>
      <c r="AF616" s="25">
        <v>0.17584399999999997</v>
      </c>
      <c r="AG616" s="25" t="s">
        <v>20</v>
      </c>
      <c r="AH616" s="25" t="s">
        <v>219</v>
      </c>
    </row>
    <row r="617" spans="1:34" customFormat="1" x14ac:dyDescent="0.25">
      <c r="A617" s="25"/>
      <c r="B617" s="25"/>
      <c r="C617" s="25"/>
      <c r="D617" s="25"/>
      <c r="E617" s="25"/>
      <c r="G617" s="4"/>
      <c r="I617" s="4"/>
      <c r="J617" s="4"/>
      <c r="T617" s="26"/>
      <c r="AD617" s="25" t="s">
        <v>648</v>
      </c>
      <c r="AE617" s="25">
        <v>0.26860300000000004</v>
      </c>
      <c r="AF617" s="25">
        <v>0.26860300000000004</v>
      </c>
      <c r="AG617" s="25" t="s">
        <v>13</v>
      </c>
      <c r="AH617" s="25" t="s">
        <v>222</v>
      </c>
    </row>
    <row r="618" spans="1:34" customFormat="1" x14ac:dyDescent="0.25">
      <c r="A618" s="25"/>
      <c r="B618" s="25"/>
      <c r="C618" s="25"/>
      <c r="D618" s="25"/>
      <c r="E618" s="25"/>
      <c r="G618" s="4"/>
      <c r="I618" s="4"/>
      <c r="J618" s="4"/>
      <c r="T618" s="26"/>
      <c r="AD618" s="25" t="s">
        <v>650</v>
      </c>
      <c r="AE618" s="25">
        <v>0.24638599999999999</v>
      </c>
      <c r="AF618" s="25">
        <v>0.24638599999999999</v>
      </c>
      <c r="AG618" s="25" t="s">
        <v>13</v>
      </c>
      <c r="AH618" s="25" t="s">
        <v>223</v>
      </c>
    </row>
    <row r="619" spans="1:34" customFormat="1" x14ac:dyDescent="0.25">
      <c r="A619" s="25"/>
      <c r="B619" s="25"/>
      <c r="C619" s="25"/>
      <c r="D619" s="25"/>
      <c r="E619" s="25"/>
      <c r="G619" s="4"/>
      <c r="I619" s="4"/>
      <c r="J619" s="4"/>
      <c r="T619" s="26"/>
      <c r="AD619" s="25" t="s">
        <v>651</v>
      </c>
      <c r="AE619" s="25">
        <v>28.274752000000007</v>
      </c>
      <c r="AF619" s="25">
        <v>28.274752000000007</v>
      </c>
      <c r="AG619" s="25" t="s">
        <v>14</v>
      </c>
      <c r="AH619" s="25" t="s">
        <v>218</v>
      </c>
    </row>
    <row r="620" spans="1:34" customFormat="1" x14ac:dyDescent="0.25">
      <c r="A620" s="25"/>
      <c r="B620" s="25"/>
      <c r="C620" s="25"/>
      <c r="D620" s="25"/>
      <c r="E620" s="25"/>
      <c r="G620" s="4"/>
      <c r="I620" s="4"/>
      <c r="J620" s="4"/>
      <c r="T620" s="26"/>
      <c r="AD620" s="25" t="s">
        <v>653</v>
      </c>
      <c r="AE620" s="25">
        <v>26.518725000000003</v>
      </c>
      <c r="AF620" s="25">
        <v>26.518725000000003</v>
      </c>
      <c r="AG620" s="25" t="s">
        <v>14</v>
      </c>
      <c r="AH620" s="25" t="s">
        <v>222</v>
      </c>
    </row>
    <row r="621" spans="1:34" customFormat="1" x14ac:dyDescent="0.25">
      <c r="A621" s="25"/>
      <c r="B621" s="25"/>
      <c r="C621" s="25"/>
      <c r="D621" s="25"/>
      <c r="E621" s="25"/>
      <c r="G621" s="4"/>
      <c r="I621" s="4"/>
      <c r="J621" s="4"/>
      <c r="T621" s="26"/>
      <c r="AD621" s="25" t="s">
        <v>654</v>
      </c>
      <c r="AE621" s="25">
        <v>25.088221999999995</v>
      </c>
      <c r="AF621" s="25">
        <v>25.088221999999995</v>
      </c>
      <c r="AG621" s="25" t="s">
        <v>14</v>
      </c>
      <c r="AH621" s="25" t="s">
        <v>225</v>
      </c>
    </row>
    <row r="622" spans="1:34" customFormat="1" x14ac:dyDescent="0.25">
      <c r="A622" s="25"/>
      <c r="B622" s="25"/>
      <c r="C622" s="25"/>
      <c r="D622" s="25"/>
      <c r="E622" s="25"/>
      <c r="G622" s="4"/>
      <c r="I622" s="4"/>
      <c r="J622" s="4"/>
      <c r="T622" s="26"/>
      <c r="AD622" s="25" t="s">
        <v>655</v>
      </c>
      <c r="AE622" s="25">
        <v>23.365993</v>
      </c>
      <c r="AF622" s="25">
        <v>23.365993</v>
      </c>
      <c r="AG622" s="25" t="s">
        <v>14</v>
      </c>
      <c r="AH622" s="25" t="s">
        <v>228</v>
      </c>
    </row>
    <row r="623" spans="1:34" customFormat="1" x14ac:dyDescent="0.25">
      <c r="A623" s="25"/>
      <c r="B623" s="25"/>
      <c r="C623" s="25"/>
      <c r="D623" s="25"/>
      <c r="E623" s="25"/>
      <c r="G623" s="4"/>
      <c r="I623" s="4"/>
      <c r="J623" s="4"/>
      <c r="T623" s="26"/>
      <c r="AD623" s="25" t="s">
        <v>656</v>
      </c>
      <c r="AE623" s="25">
        <v>19.30333700000001</v>
      </c>
      <c r="AF623" s="25">
        <v>19.30333700000001</v>
      </c>
      <c r="AG623" s="25" t="s">
        <v>15</v>
      </c>
      <c r="AH623" s="25" t="s">
        <v>218</v>
      </c>
    </row>
    <row r="624" spans="1:34" customFormat="1" x14ac:dyDescent="0.25">
      <c r="A624" s="25"/>
      <c r="B624" s="25"/>
      <c r="C624" s="25"/>
      <c r="D624" s="25"/>
      <c r="E624" s="25"/>
      <c r="G624" s="4"/>
      <c r="I624" s="4"/>
      <c r="J624" s="4"/>
      <c r="T624" s="26"/>
      <c r="AD624" s="25" t="s">
        <v>659</v>
      </c>
      <c r="AE624" s="25">
        <v>19.012426999999999</v>
      </c>
      <c r="AF624" s="25">
        <v>19.012426999999999</v>
      </c>
      <c r="AG624" s="25" t="s">
        <v>15</v>
      </c>
      <c r="AH624" s="25" t="s">
        <v>222</v>
      </c>
    </row>
    <row r="625" spans="1:34" customFormat="1" x14ac:dyDescent="0.25">
      <c r="A625" s="25"/>
      <c r="B625" s="25"/>
      <c r="C625" s="25"/>
      <c r="D625" s="25"/>
      <c r="E625" s="25"/>
      <c r="G625" s="4"/>
      <c r="I625" s="4"/>
      <c r="J625" s="4"/>
      <c r="T625" s="26"/>
      <c r="AD625" s="25" t="s">
        <v>661</v>
      </c>
      <c r="AE625" s="25">
        <v>15.734137000000006</v>
      </c>
      <c r="AF625" s="25">
        <v>15.734137000000006</v>
      </c>
      <c r="AG625" s="25" t="s">
        <v>15</v>
      </c>
      <c r="AH625" s="25" t="s">
        <v>219</v>
      </c>
    </row>
    <row r="626" spans="1:34" customFormat="1" x14ac:dyDescent="0.25">
      <c r="A626" s="25"/>
      <c r="B626" s="25"/>
      <c r="C626" s="25"/>
      <c r="D626" s="25"/>
      <c r="E626" s="25"/>
      <c r="G626" s="4"/>
      <c r="I626" s="4"/>
      <c r="J626" s="4"/>
      <c r="T626" s="26"/>
      <c r="AD626" s="25" t="s">
        <v>663</v>
      </c>
      <c r="AE626" s="25">
        <v>15.443956999999999</v>
      </c>
      <c r="AF626" s="25">
        <v>15.443956999999999</v>
      </c>
      <c r="AG626" s="25" t="s">
        <v>15</v>
      </c>
      <c r="AH626" s="25" t="s">
        <v>223</v>
      </c>
    </row>
    <row r="627" spans="1:34" customFormat="1" x14ac:dyDescent="0.25">
      <c r="A627" s="25"/>
      <c r="B627" s="25"/>
      <c r="C627" s="25"/>
      <c r="D627" s="25"/>
      <c r="E627" s="25"/>
      <c r="G627" s="4"/>
      <c r="I627" s="4"/>
      <c r="J627" s="4"/>
      <c r="T627" s="26"/>
      <c r="AD627" s="25" t="s">
        <v>996</v>
      </c>
      <c r="AE627" s="25">
        <v>0.25396199999999997</v>
      </c>
      <c r="AF627" s="25">
        <v>0.25396199999999997</v>
      </c>
      <c r="AG627" s="25" t="s">
        <v>16</v>
      </c>
      <c r="AH627" s="25" t="s">
        <v>218</v>
      </c>
    </row>
    <row r="628" spans="1:34" customFormat="1" x14ac:dyDescent="0.25">
      <c r="A628" s="25"/>
      <c r="B628" s="25"/>
      <c r="C628" s="25"/>
      <c r="D628" s="25"/>
      <c r="E628" s="25"/>
      <c r="G628" s="4"/>
      <c r="I628" s="4"/>
      <c r="J628" s="4"/>
      <c r="T628" s="26"/>
      <c r="AD628" s="25" t="s">
        <v>997</v>
      </c>
      <c r="AE628" s="25">
        <v>0.25118299999999999</v>
      </c>
      <c r="AF628" s="25">
        <v>0.25118299999999999</v>
      </c>
      <c r="AG628" s="25" t="s">
        <v>16</v>
      </c>
      <c r="AH628" s="25" t="s">
        <v>222</v>
      </c>
    </row>
    <row r="629" spans="1:34" customFormat="1" x14ac:dyDescent="0.25">
      <c r="A629" s="25"/>
      <c r="B629" s="25"/>
      <c r="C629" s="25"/>
      <c r="D629" s="25"/>
      <c r="E629" s="25"/>
      <c r="G629" s="4"/>
      <c r="I629" s="4"/>
      <c r="J629" s="4"/>
      <c r="T629" s="26"/>
      <c r="AD629" s="25" t="s">
        <v>998</v>
      </c>
      <c r="AE629" s="25">
        <v>0.21400499999999986</v>
      </c>
      <c r="AF629" s="25">
        <v>0.21400499999999986</v>
      </c>
      <c r="AG629" s="25" t="s">
        <v>16</v>
      </c>
      <c r="AH629" s="25" t="s">
        <v>219</v>
      </c>
    </row>
    <row r="630" spans="1:34" customFormat="1" x14ac:dyDescent="0.25">
      <c r="A630" s="25"/>
      <c r="B630" s="25"/>
      <c r="C630" s="25"/>
      <c r="D630" s="25"/>
      <c r="E630" s="25"/>
      <c r="G630" s="4"/>
      <c r="I630" s="4"/>
      <c r="J630" s="4"/>
      <c r="T630" s="26"/>
      <c r="AD630" s="25" t="s">
        <v>999</v>
      </c>
      <c r="AE630" s="25">
        <v>0.21088700000000002</v>
      </c>
      <c r="AF630" s="25">
        <v>0.21088700000000002</v>
      </c>
      <c r="AG630" s="25" t="s">
        <v>16</v>
      </c>
      <c r="AH630" s="25" t="s">
        <v>223</v>
      </c>
    </row>
    <row r="631" spans="1:34" customFormat="1" x14ac:dyDescent="0.25">
      <c r="A631" s="25"/>
      <c r="B631" s="25"/>
      <c r="C631" s="25"/>
      <c r="D631" s="25"/>
      <c r="E631" s="25"/>
      <c r="G631" s="4"/>
      <c r="I631" s="4"/>
      <c r="J631" s="4"/>
      <c r="T631" s="26"/>
      <c r="AD631" s="25" t="s">
        <v>664</v>
      </c>
      <c r="AE631" s="25">
        <v>15.765048999999996</v>
      </c>
      <c r="AF631" s="25">
        <v>15.765048999999996</v>
      </c>
      <c r="AG631" s="25" t="s">
        <v>17</v>
      </c>
      <c r="AH631" s="25" t="s">
        <v>218</v>
      </c>
    </row>
    <row r="632" spans="1:34" customFormat="1" x14ac:dyDescent="0.25">
      <c r="A632" s="25"/>
      <c r="B632" s="25"/>
      <c r="C632" s="25"/>
      <c r="D632" s="25"/>
      <c r="E632" s="25"/>
      <c r="G632" s="4"/>
      <c r="I632" s="4"/>
      <c r="J632" s="4"/>
      <c r="T632" s="26"/>
      <c r="AD632" s="25" t="s">
        <v>665</v>
      </c>
      <c r="AE632" s="25">
        <v>15.827437999999999</v>
      </c>
      <c r="AF632" s="25">
        <v>15.827437999999999</v>
      </c>
      <c r="AG632" s="25" t="s">
        <v>17</v>
      </c>
      <c r="AH632" s="25" t="s">
        <v>210</v>
      </c>
    </row>
    <row r="633" spans="1:34" customFormat="1" x14ac:dyDescent="0.25">
      <c r="A633" s="25"/>
      <c r="B633" s="25"/>
      <c r="C633" s="25"/>
      <c r="D633" s="25"/>
      <c r="E633" s="25"/>
      <c r="G633" s="4"/>
      <c r="I633" s="4"/>
      <c r="J633" s="4"/>
      <c r="T633" s="26"/>
      <c r="AD633" s="25" t="s">
        <v>666</v>
      </c>
      <c r="AE633" s="25">
        <v>15.424535000000001</v>
      </c>
      <c r="AF633" s="25">
        <v>15.424535000000001</v>
      </c>
      <c r="AG633" s="25" t="s">
        <v>17</v>
      </c>
      <c r="AH633" s="25" t="s">
        <v>224</v>
      </c>
    </row>
    <row r="634" spans="1:34" customFormat="1" x14ac:dyDescent="0.25">
      <c r="A634" s="25"/>
      <c r="B634" s="25"/>
      <c r="C634" s="25"/>
      <c r="D634" s="25"/>
      <c r="E634" s="25"/>
      <c r="G634" s="4"/>
      <c r="I634" s="4"/>
      <c r="J634" s="4"/>
      <c r="T634" s="26"/>
      <c r="AD634" s="25" t="s">
        <v>667</v>
      </c>
      <c r="AE634" s="25">
        <v>15.359452999999993</v>
      </c>
      <c r="AF634" s="25">
        <v>15.359452999999993</v>
      </c>
      <c r="AG634" s="25" t="s">
        <v>17</v>
      </c>
      <c r="AH634" s="25" t="s">
        <v>225</v>
      </c>
    </row>
    <row r="635" spans="1:34" customFormat="1" x14ac:dyDescent="0.25">
      <c r="A635" s="25"/>
      <c r="B635" s="25"/>
      <c r="C635" s="25"/>
      <c r="D635" s="25"/>
      <c r="E635" s="25"/>
      <c r="G635" s="4"/>
      <c r="I635" s="4"/>
      <c r="J635" s="4"/>
      <c r="T635" s="26"/>
      <c r="AD635" s="25" t="s">
        <v>668</v>
      </c>
      <c r="AE635" s="25">
        <v>0.27030399999999993</v>
      </c>
      <c r="AF635" s="25">
        <v>0.27030399999999993</v>
      </c>
      <c r="AG635" s="25" t="s">
        <v>40</v>
      </c>
      <c r="AH635" s="25" t="s">
        <v>218</v>
      </c>
    </row>
    <row r="636" spans="1:34" customFormat="1" x14ac:dyDescent="0.25">
      <c r="A636" s="25"/>
      <c r="B636" s="25"/>
      <c r="C636" s="25"/>
      <c r="D636" s="25"/>
      <c r="E636" s="25"/>
      <c r="G636" s="4"/>
      <c r="I636" s="4"/>
      <c r="J636" s="4"/>
      <c r="T636" s="26"/>
      <c r="AD636" s="25" t="s">
        <v>671</v>
      </c>
      <c r="AE636" s="25">
        <v>0.27028100000000005</v>
      </c>
      <c r="AF636" s="25">
        <v>0.27028100000000005</v>
      </c>
      <c r="AG636" s="25" t="s">
        <v>40</v>
      </c>
      <c r="AH636" s="25" t="s">
        <v>222</v>
      </c>
    </row>
    <row r="637" spans="1:34" customFormat="1" x14ac:dyDescent="0.25">
      <c r="A637" s="25"/>
      <c r="B637" s="25"/>
      <c r="C637" s="25"/>
      <c r="D637" s="25"/>
      <c r="E637" s="25"/>
      <c r="G637" s="4"/>
      <c r="I637" s="4"/>
      <c r="J637" s="4"/>
      <c r="T637" s="26"/>
      <c r="AD637" s="25" t="s">
        <v>672</v>
      </c>
      <c r="AE637" s="25">
        <v>0.26180000000000003</v>
      </c>
      <c r="AF637" s="25">
        <v>0.26180000000000003</v>
      </c>
      <c r="AG637" s="25" t="s">
        <v>40</v>
      </c>
      <c r="AH637" s="25" t="s">
        <v>219</v>
      </c>
    </row>
    <row r="638" spans="1:34" customFormat="1" x14ac:dyDescent="0.25">
      <c r="A638" s="25"/>
      <c r="B638" s="25"/>
      <c r="C638" s="25"/>
      <c r="D638" s="25"/>
      <c r="E638" s="25"/>
      <c r="G638" s="4"/>
      <c r="I638" s="4"/>
      <c r="J638" s="4"/>
      <c r="T638" s="26"/>
      <c r="AD638" s="25" t="s">
        <v>675</v>
      </c>
      <c r="AE638" s="25">
        <v>0.26152199999999998</v>
      </c>
      <c r="AF638" s="25">
        <v>0.26152199999999998</v>
      </c>
      <c r="AG638" s="25" t="s">
        <v>40</v>
      </c>
      <c r="AH638" s="25" t="s">
        <v>223</v>
      </c>
    </row>
    <row r="639" spans="1:34" customFormat="1" x14ac:dyDescent="0.25">
      <c r="A639" s="25"/>
      <c r="B639" s="25"/>
      <c r="C639" s="25"/>
      <c r="D639" s="25"/>
      <c r="E639" s="25"/>
      <c r="G639" s="4"/>
      <c r="I639" s="4"/>
      <c r="J639" s="4"/>
      <c r="T639" s="26"/>
      <c r="AD639" s="25" t="s">
        <v>686</v>
      </c>
      <c r="AE639" s="25">
        <v>0.20745500000000008</v>
      </c>
      <c r="AF639" s="25">
        <v>0.20745500000000008</v>
      </c>
      <c r="AG639" s="25" t="s">
        <v>47</v>
      </c>
      <c r="AH639" s="25" t="s">
        <v>219</v>
      </c>
    </row>
    <row r="640" spans="1:34" customFormat="1" x14ac:dyDescent="0.25">
      <c r="A640" s="25"/>
      <c r="B640" s="25"/>
      <c r="C640" s="25"/>
      <c r="D640" s="25"/>
      <c r="E640" s="25"/>
      <c r="G640" s="4"/>
      <c r="I640" s="4"/>
      <c r="J640" s="4"/>
      <c r="T640" s="26"/>
      <c r="AD640" s="25" t="s">
        <v>689</v>
      </c>
      <c r="AE640" s="25">
        <v>0.20093800000000001</v>
      </c>
      <c r="AF640" s="25">
        <v>0.20093800000000001</v>
      </c>
      <c r="AG640" s="25" t="s">
        <v>47</v>
      </c>
      <c r="AH640" s="25" t="s">
        <v>223</v>
      </c>
    </row>
    <row r="641" spans="1:34" customFormat="1" x14ac:dyDescent="0.25">
      <c r="A641" s="25"/>
      <c r="B641" s="25"/>
      <c r="C641" s="25"/>
      <c r="D641" s="25"/>
      <c r="E641" s="25"/>
      <c r="G641" s="4"/>
      <c r="I641" s="4"/>
      <c r="J641" s="4"/>
      <c r="T641" s="26"/>
      <c r="AD641" s="25" t="s">
        <v>682</v>
      </c>
      <c r="AE641" s="25">
        <v>0.21977199999999994</v>
      </c>
      <c r="AF641" s="25">
        <v>0.21977199999999994</v>
      </c>
      <c r="AG641" s="25" t="s">
        <v>47</v>
      </c>
      <c r="AH641" s="25" t="s">
        <v>218</v>
      </c>
    </row>
    <row r="642" spans="1:34" customFormat="1" x14ac:dyDescent="0.25">
      <c r="A642" s="25"/>
      <c r="B642" s="25"/>
      <c r="C642" s="25"/>
      <c r="D642" s="25"/>
      <c r="E642" s="25"/>
      <c r="G642" s="4"/>
      <c r="I642" s="4"/>
      <c r="J642" s="4"/>
      <c r="T642" s="26"/>
      <c r="AD642" s="25" t="s">
        <v>685</v>
      </c>
      <c r="AE642" s="25">
        <v>0.21431500000000001</v>
      </c>
      <c r="AF642" s="25">
        <v>0.21431500000000001</v>
      </c>
      <c r="AG642" s="25" t="s">
        <v>47</v>
      </c>
      <c r="AH642" s="25" t="s">
        <v>222</v>
      </c>
    </row>
    <row r="643" spans="1:34" customFormat="1" x14ac:dyDescent="0.25">
      <c r="A643" s="25"/>
      <c r="B643" s="25"/>
      <c r="C643" s="25"/>
      <c r="D643" s="25"/>
      <c r="E643" s="25"/>
      <c r="G643" s="4"/>
      <c r="I643" s="4"/>
      <c r="J643" s="4"/>
      <c r="T643" s="26"/>
      <c r="AD643" s="25" t="s">
        <v>695</v>
      </c>
      <c r="AE643" s="25">
        <v>15.026921000000005</v>
      </c>
      <c r="AF643" s="25">
        <v>15.026921000000005</v>
      </c>
      <c r="AG643" s="25" t="s">
        <v>204</v>
      </c>
      <c r="AH643" s="25" t="s">
        <v>218</v>
      </c>
    </row>
    <row r="644" spans="1:34" customFormat="1" x14ac:dyDescent="0.25">
      <c r="A644" s="25"/>
      <c r="B644" s="25"/>
      <c r="C644" s="25"/>
      <c r="D644" s="25"/>
      <c r="E644" s="25"/>
      <c r="G644" s="4"/>
      <c r="I644" s="4"/>
      <c r="J644" s="4"/>
      <c r="T644" s="26"/>
      <c r="AD644" s="25" t="s">
        <v>697</v>
      </c>
      <c r="AE644" s="25">
        <v>14.618611999999994</v>
      </c>
      <c r="AF644" s="25">
        <v>14.618611999999994</v>
      </c>
      <c r="AG644" s="25" t="s">
        <v>204</v>
      </c>
      <c r="AH644" s="25" t="s">
        <v>219</v>
      </c>
    </row>
    <row r="645" spans="1:34" customFormat="1" x14ac:dyDescent="0.25">
      <c r="A645" s="25"/>
      <c r="B645" s="25"/>
      <c r="C645" s="25"/>
      <c r="D645" s="25"/>
      <c r="E645" s="25"/>
      <c r="G645" s="4"/>
      <c r="I645" s="4"/>
      <c r="J645" s="4"/>
      <c r="T645" s="26"/>
      <c r="AD645" s="25" t="s">
        <v>696</v>
      </c>
      <c r="AE645" s="25">
        <v>15.063449999999996</v>
      </c>
      <c r="AF645" s="25">
        <v>15.063449999999996</v>
      </c>
      <c r="AG645" s="25" t="s">
        <v>204</v>
      </c>
      <c r="AH645" s="25" t="s">
        <v>222</v>
      </c>
    </row>
    <row r="646" spans="1:34" customFormat="1" x14ac:dyDescent="0.25">
      <c r="A646" s="25"/>
      <c r="B646" s="25"/>
      <c r="C646" s="25"/>
      <c r="D646" s="25"/>
      <c r="E646" s="25"/>
      <c r="G646" s="4"/>
      <c r="I646" s="4"/>
      <c r="J646" s="4"/>
      <c r="T646" s="26"/>
      <c r="AD646" s="25" t="s">
        <v>698</v>
      </c>
      <c r="AE646" s="25">
        <v>14.634362000000001</v>
      </c>
      <c r="AF646" s="25">
        <v>14.634362000000001</v>
      </c>
      <c r="AG646" s="25" t="s">
        <v>204</v>
      </c>
      <c r="AH646" s="25" t="s">
        <v>223</v>
      </c>
    </row>
    <row r="647" spans="1:34" customFormat="1" x14ac:dyDescent="0.25">
      <c r="A647" s="25"/>
      <c r="B647" s="25"/>
      <c r="C647" s="25"/>
      <c r="D647" s="25"/>
      <c r="E647" s="25"/>
      <c r="G647" s="4"/>
      <c r="I647" s="4"/>
      <c r="J647" s="4"/>
      <c r="T647" s="26"/>
      <c r="AD647" s="25" t="s">
        <v>690</v>
      </c>
      <c r="AE647" s="25">
        <v>12.854486999999999</v>
      </c>
      <c r="AF647" s="25">
        <v>12.854486999999999</v>
      </c>
      <c r="AG647" s="25" t="s">
        <v>87</v>
      </c>
      <c r="AH647" s="25" t="s">
        <v>210</v>
      </c>
    </row>
    <row r="648" spans="1:34" customFormat="1" x14ac:dyDescent="0.25">
      <c r="A648" s="25"/>
      <c r="B648" s="25"/>
      <c r="C648" s="25"/>
      <c r="D648" s="25"/>
      <c r="E648" s="25"/>
      <c r="G648" s="4"/>
      <c r="I648" s="4"/>
      <c r="J648" s="4"/>
      <c r="T648" s="26"/>
      <c r="AD648" s="25" t="s">
        <v>635</v>
      </c>
      <c r="AE648" s="25">
        <v>0.18816300000000014</v>
      </c>
      <c r="AF648" s="25">
        <v>0.18816300000000014</v>
      </c>
      <c r="AG648" s="25" t="s">
        <v>20</v>
      </c>
      <c r="AH648" s="25" t="s">
        <v>218</v>
      </c>
    </row>
    <row r="649" spans="1:34" customFormat="1" x14ac:dyDescent="0.25">
      <c r="A649" s="25"/>
      <c r="B649" s="25"/>
      <c r="C649" s="25"/>
      <c r="D649" s="25"/>
      <c r="E649" s="25"/>
      <c r="G649" s="4"/>
      <c r="I649" s="4"/>
      <c r="J649" s="4"/>
      <c r="T649" s="26"/>
      <c r="AD649" s="25" t="s">
        <v>639</v>
      </c>
      <c r="AE649" s="25">
        <v>0.17584399999999997</v>
      </c>
      <c r="AF649" s="25">
        <v>0.17584399999999997</v>
      </c>
      <c r="AG649" s="25" t="s">
        <v>20</v>
      </c>
      <c r="AH649" s="25" t="s">
        <v>219</v>
      </c>
    </row>
    <row r="650" spans="1:34" customFormat="1" x14ac:dyDescent="0.25">
      <c r="A650" s="25"/>
      <c r="B650" s="25"/>
      <c r="C650" s="25"/>
      <c r="D650" s="25"/>
      <c r="E650" s="25"/>
      <c r="G650" s="4"/>
      <c r="I650" s="4"/>
      <c r="J650" s="4"/>
      <c r="T650" s="26"/>
      <c r="AD650" s="25" t="s">
        <v>668</v>
      </c>
      <c r="AE650" s="25">
        <v>0.27030399999999993</v>
      </c>
      <c r="AF650" s="25">
        <v>0.27030399999999993</v>
      </c>
      <c r="AG650" s="25" t="s">
        <v>40</v>
      </c>
      <c r="AH650" s="25" t="s">
        <v>218</v>
      </c>
    </row>
    <row r="651" spans="1:34" customFormat="1" x14ac:dyDescent="0.25">
      <c r="A651" s="25"/>
      <c r="B651" s="25"/>
      <c r="C651" s="25"/>
      <c r="D651" s="25"/>
      <c r="E651" s="25"/>
      <c r="G651" s="4"/>
      <c r="I651" s="4"/>
      <c r="J651" s="4"/>
      <c r="T651" s="26"/>
      <c r="AD651" s="25" t="s">
        <v>672</v>
      </c>
      <c r="AE651" s="25">
        <v>0.26180000000000003</v>
      </c>
      <c r="AF651" s="25">
        <v>0.26180000000000003</v>
      </c>
      <c r="AG651" s="25" t="s">
        <v>40</v>
      </c>
      <c r="AH651" s="25" t="s">
        <v>219</v>
      </c>
    </row>
    <row r="652" spans="1:34" customFormat="1" x14ac:dyDescent="0.25">
      <c r="A652" s="25"/>
      <c r="B652" s="25"/>
      <c r="C652" s="25"/>
      <c r="D652" s="25"/>
      <c r="E652" s="25"/>
      <c r="G652" s="4"/>
      <c r="I652" s="4"/>
      <c r="J652" s="4"/>
      <c r="T652" s="26"/>
      <c r="AD652" s="25" t="s">
        <v>682</v>
      </c>
      <c r="AE652" s="25">
        <v>0.21977199999999994</v>
      </c>
      <c r="AF652" s="25">
        <v>0.21977199999999994</v>
      </c>
      <c r="AG652" s="25" t="s">
        <v>47</v>
      </c>
      <c r="AH652" s="25" t="s">
        <v>218</v>
      </c>
    </row>
    <row r="653" spans="1:34" customFormat="1" x14ac:dyDescent="0.25">
      <c r="A653" s="25"/>
      <c r="B653" s="25"/>
      <c r="C653" s="25"/>
      <c r="D653" s="25"/>
      <c r="E653" s="25"/>
      <c r="G653" s="4"/>
      <c r="I653" s="4"/>
      <c r="J653" s="4"/>
      <c r="T653" s="26"/>
      <c r="AD653" s="25" t="s">
        <v>686</v>
      </c>
      <c r="AE653" s="25">
        <v>0.20745500000000008</v>
      </c>
      <c r="AF653" s="25">
        <v>0.20745500000000008</v>
      </c>
      <c r="AG653" s="25" t="s">
        <v>47</v>
      </c>
      <c r="AH653" s="25" t="s">
        <v>219</v>
      </c>
    </row>
    <row r="654" spans="1:34" customFormat="1" x14ac:dyDescent="0.25">
      <c r="A654" s="25"/>
      <c r="B654" s="25"/>
      <c r="C654" s="25"/>
      <c r="D654" s="25"/>
      <c r="E654" s="25"/>
      <c r="G654" s="4"/>
      <c r="I654" s="4"/>
      <c r="J654" s="4"/>
      <c r="T654" s="26"/>
      <c r="AD654" s="25" t="s">
        <v>661</v>
      </c>
      <c r="AE654" s="25">
        <v>15.734137000000006</v>
      </c>
      <c r="AF654" s="25">
        <v>15.734137000000006</v>
      </c>
      <c r="AG654" s="25" t="s">
        <v>15</v>
      </c>
      <c r="AH654" s="25" t="s">
        <v>219</v>
      </c>
    </row>
    <row r="655" spans="1:34" customFormat="1" x14ac:dyDescent="0.25">
      <c r="A655" s="25"/>
      <c r="B655" s="25"/>
      <c r="C655" s="25"/>
      <c r="D655" s="25"/>
      <c r="E655" s="25"/>
      <c r="G655" s="4"/>
      <c r="I655" s="4"/>
      <c r="J655" s="4"/>
      <c r="T655" s="26"/>
      <c r="AD655" s="25" t="s">
        <v>656</v>
      </c>
      <c r="AE655" s="25">
        <v>19.30333700000001</v>
      </c>
      <c r="AF655" s="25">
        <v>19.30333700000001</v>
      </c>
      <c r="AG655" s="25" t="s">
        <v>15</v>
      </c>
      <c r="AH655" s="25" t="s">
        <v>218</v>
      </c>
    </row>
    <row r="656" spans="1:34" customFormat="1" x14ac:dyDescent="0.25">
      <c r="A656" s="25"/>
      <c r="B656" s="25"/>
      <c r="C656" s="25"/>
      <c r="D656" s="25"/>
      <c r="E656" s="25"/>
      <c r="G656" s="4"/>
      <c r="I656" s="4"/>
      <c r="J656" s="4"/>
      <c r="T656" s="26"/>
      <c r="AD656" s="25" t="s">
        <v>667</v>
      </c>
      <c r="AE656" s="25">
        <v>15.359452999999993</v>
      </c>
      <c r="AF656" s="25">
        <v>15.359452999999993</v>
      </c>
      <c r="AG656" s="25" t="s">
        <v>17</v>
      </c>
      <c r="AH656" s="25" t="s">
        <v>225</v>
      </c>
    </row>
    <row r="657" spans="1:34" customFormat="1" x14ac:dyDescent="0.25">
      <c r="A657" s="25"/>
      <c r="B657" s="25"/>
      <c r="C657" s="25"/>
      <c r="D657" s="25"/>
      <c r="E657" s="25"/>
      <c r="G657" s="4"/>
      <c r="I657" s="4"/>
      <c r="J657" s="4"/>
      <c r="T657" s="26"/>
      <c r="AD657" s="25" t="s">
        <v>664</v>
      </c>
      <c r="AE657" s="25">
        <v>15.765048999999996</v>
      </c>
      <c r="AF657" s="25">
        <v>15.765048999999996</v>
      </c>
      <c r="AG657" s="25" t="s">
        <v>17</v>
      </c>
      <c r="AH657" s="25" t="s">
        <v>218</v>
      </c>
    </row>
    <row r="658" spans="1:34" customFormat="1" x14ac:dyDescent="0.25">
      <c r="A658" s="25"/>
      <c r="B658" s="25"/>
      <c r="C658" s="25"/>
      <c r="D658" s="25"/>
      <c r="E658" s="25"/>
      <c r="G658" s="4"/>
      <c r="I658" s="4"/>
      <c r="J658" s="4"/>
      <c r="T658" s="26"/>
      <c r="AD658" s="25" t="s">
        <v>998</v>
      </c>
      <c r="AE658" s="25">
        <v>0.21400499999999986</v>
      </c>
      <c r="AF658" s="25">
        <v>0.21400499999999986</v>
      </c>
      <c r="AG658" s="25" t="s">
        <v>16</v>
      </c>
      <c r="AH658" s="25" t="s">
        <v>219</v>
      </c>
    </row>
    <row r="659" spans="1:34" customFormat="1" x14ac:dyDescent="0.25">
      <c r="A659" s="25"/>
      <c r="B659" s="25"/>
      <c r="C659" s="25"/>
      <c r="D659" s="25"/>
      <c r="E659" s="25"/>
      <c r="G659" s="4"/>
      <c r="I659" s="4"/>
      <c r="J659" s="4"/>
      <c r="T659" s="26"/>
      <c r="AD659" s="25" t="s">
        <v>996</v>
      </c>
      <c r="AE659" s="25">
        <v>0.25396199999999997</v>
      </c>
      <c r="AF659" s="25">
        <v>0.25396199999999997</v>
      </c>
      <c r="AG659" s="25" t="s">
        <v>16</v>
      </c>
      <c r="AH659" s="25" t="s">
        <v>218</v>
      </c>
    </row>
    <row r="660" spans="1:34" customFormat="1" x14ac:dyDescent="0.25">
      <c r="A660" s="25"/>
      <c r="B660" s="25"/>
      <c r="C660" s="25"/>
      <c r="D660" s="25"/>
      <c r="E660" s="25"/>
      <c r="G660" s="4"/>
      <c r="I660" s="4"/>
      <c r="J660" s="4"/>
      <c r="T660" s="26"/>
      <c r="AD660" s="25" t="s">
        <v>654</v>
      </c>
      <c r="AE660" s="25">
        <v>25.088221999999995</v>
      </c>
      <c r="AF660" s="25">
        <v>25.088221999999995</v>
      </c>
      <c r="AG660" s="25" t="s">
        <v>14</v>
      </c>
      <c r="AH660" s="25" t="s">
        <v>225</v>
      </c>
    </row>
    <row r="661" spans="1:34" customFormat="1" x14ac:dyDescent="0.25">
      <c r="A661" s="25"/>
      <c r="B661" s="25"/>
      <c r="C661" s="25"/>
      <c r="D661" s="25"/>
      <c r="E661" s="25"/>
      <c r="G661" s="4"/>
      <c r="I661" s="4"/>
      <c r="J661" s="4"/>
      <c r="T661" s="26"/>
      <c r="AD661" s="25" t="s">
        <v>651</v>
      </c>
      <c r="AE661" s="25">
        <v>28.274752000000007</v>
      </c>
      <c r="AF661" s="25">
        <v>28.274752000000007</v>
      </c>
      <c r="AG661" s="25" t="s">
        <v>14</v>
      </c>
      <c r="AH661" s="25" t="s">
        <v>218</v>
      </c>
    </row>
    <row r="662" spans="1:34" customFormat="1" x14ac:dyDescent="0.25">
      <c r="A662" s="25"/>
      <c r="B662" s="25"/>
      <c r="C662" s="25"/>
      <c r="D662" s="25"/>
      <c r="E662" s="25"/>
      <c r="G662" s="4"/>
      <c r="I662" s="4"/>
      <c r="J662" s="4"/>
      <c r="T662" s="26"/>
      <c r="AD662" s="25" t="s">
        <v>695</v>
      </c>
      <c r="AE662" s="25">
        <v>15.026921000000005</v>
      </c>
      <c r="AF662" s="25">
        <v>15.026921000000005</v>
      </c>
      <c r="AG662" s="25" t="s">
        <v>204</v>
      </c>
      <c r="AH662" s="25" t="s">
        <v>218</v>
      </c>
    </row>
    <row r="663" spans="1:34" customFormat="1" x14ac:dyDescent="0.25">
      <c r="A663" s="25"/>
      <c r="B663" s="25"/>
      <c r="C663" s="25"/>
      <c r="D663" s="25"/>
      <c r="E663" s="25"/>
      <c r="G663" s="4"/>
      <c r="I663" s="4"/>
      <c r="J663" s="4"/>
      <c r="T663" s="26"/>
      <c r="AD663" s="25" t="s">
        <v>697</v>
      </c>
      <c r="AE663" s="25">
        <v>14.618611999999994</v>
      </c>
      <c r="AF663" s="25">
        <v>14.618611999999994</v>
      </c>
      <c r="AG663" s="25" t="s">
        <v>204</v>
      </c>
      <c r="AH663" s="25" t="s">
        <v>219</v>
      </c>
    </row>
    <row r="664" spans="1:34" customFormat="1" x14ac:dyDescent="0.25">
      <c r="A664" s="25"/>
      <c r="B664" s="25"/>
      <c r="C664" s="25"/>
      <c r="D664" s="25"/>
      <c r="E664" s="25"/>
      <c r="G664" s="4"/>
      <c r="I664" s="4"/>
      <c r="J664" s="4"/>
      <c r="T664" s="26"/>
      <c r="AD664" s="25" t="s">
        <v>690</v>
      </c>
      <c r="AE664" s="25">
        <v>12.854486999999999</v>
      </c>
      <c r="AF664" s="25">
        <v>12.854486999999999</v>
      </c>
      <c r="AG664" s="25" t="s">
        <v>87</v>
      </c>
      <c r="AH664" s="25" t="s">
        <v>210</v>
      </c>
    </row>
    <row r="665" spans="1:34" customFormat="1" x14ac:dyDescent="0.25">
      <c r="A665" s="25"/>
      <c r="B665" s="25"/>
      <c r="C665" s="25"/>
      <c r="D665" s="25"/>
      <c r="E665" s="25"/>
      <c r="G665" s="4"/>
      <c r="I665" s="4"/>
      <c r="J665" s="4"/>
      <c r="T665" s="26"/>
      <c r="AD665" s="25" t="s">
        <v>690</v>
      </c>
      <c r="AE665" s="25">
        <v>12.854486999999999</v>
      </c>
      <c r="AF665" s="25">
        <v>12.854486999999999</v>
      </c>
      <c r="AG665" s="25" t="s">
        <v>87</v>
      </c>
      <c r="AH665" s="25" t="s">
        <v>210</v>
      </c>
    </row>
    <row r="666" spans="1:34" customFormat="1" x14ac:dyDescent="0.25">
      <c r="A666" s="25"/>
      <c r="B666" s="25"/>
      <c r="C666" s="25"/>
      <c r="D666" s="25"/>
      <c r="E666" s="25"/>
      <c r="G666" s="4"/>
      <c r="I666" s="4"/>
      <c r="J666" s="4"/>
      <c r="T666" s="26"/>
      <c r="AD666" s="25" t="s">
        <v>667</v>
      </c>
      <c r="AE666" s="25">
        <v>15.359452999999993</v>
      </c>
      <c r="AF666" s="25">
        <v>15.359452999999993</v>
      </c>
      <c r="AG666" s="25" t="s">
        <v>17</v>
      </c>
      <c r="AH666" s="25" t="s">
        <v>225</v>
      </c>
    </row>
    <row r="667" spans="1:34" customFormat="1" x14ac:dyDescent="0.25">
      <c r="A667" s="25"/>
      <c r="B667" s="25"/>
      <c r="C667" s="25"/>
      <c r="D667" s="25"/>
      <c r="E667" s="25"/>
      <c r="G667" s="4"/>
      <c r="I667" s="4"/>
      <c r="J667" s="4"/>
      <c r="T667" s="26"/>
      <c r="AD667" s="25" t="s">
        <v>664</v>
      </c>
      <c r="AE667" s="25">
        <v>15.765048999999996</v>
      </c>
      <c r="AF667" s="25">
        <v>15.765048999999996</v>
      </c>
      <c r="AG667" s="25" t="s">
        <v>17</v>
      </c>
      <c r="AH667" s="25" t="s">
        <v>218</v>
      </c>
    </row>
    <row r="668" spans="1:34" customFormat="1" x14ac:dyDescent="0.25">
      <c r="A668" s="25"/>
      <c r="B668" s="25"/>
      <c r="C668" s="25"/>
      <c r="D668" s="25"/>
      <c r="E668" s="25"/>
      <c r="G668" s="4"/>
      <c r="I668" s="4"/>
      <c r="J668" s="4"/>
      <c r="T668" s="26"/>
      <c r="AD668" s="25" t="s">
        <v>695</v>
      </c>
      <c r="AE668" s="25">
        <v>15.026921000000005</v>
      </c>
      <c r="AF668" s="25">
        <v>15.026921000000005</v>
      </c>
      <c r="AG668" s="25" t="s">
        <v>204</v>
      </c>
      <c r="AH668" s="25" t="s">
        <v>218</v>
      </c>
    </row>
    <row r="669" spans="1:34" customFormat="1" x14ac:dyDescent="0.25">
      <c r="A669" s="25"/>
      <c r="B669" s="25"/>
      <c r="C669" s="25"/>
      <c r="D669" s="25"/>
      <c r="E669" s="25"/>
      <c r="G669" s="4"/>
      <c r="I669" s="4"/>
      <c r="J669" s="4"/>
      <c r="T669" s="26"/>
      <c r="AD669" s="25" t="s">
        <v>697</v>
      </c>
      <c r="AE669" s="25">
        <v>14.618611999999994</v>
      </c>
      <c r="AF669" s="25">
        <v>14.618611999999994</v>
      </c>
      <c r="AG669" s="25" t="s">
        <v>204</v>
      </c>
      <c r="AH669" s="25" t="s">
        <v>219</v>
      </c>
    </row>
    <row r="670" spans="1:34" customFormat="1" x14ac:dyDescent="0.25">
      <c r="A670" s="25"/>
      <c r="B670" s="25"/>
      <c r="C670" s="25"/>
      <c r="D670" s="25"/>
      <c r="E670" s="25"/>
      <c r="G670" s="4"/>
      <c r="I670" s="4"/>
      <c r="J670" s="4"/>
      <c r="T670" s="26"/>
      <c r="AD670" s="25" t="s">
        <v>695</v>
      </c>
      <c r="AE670" s="25">
        <v>15.026921000000005</v>
      </c>
      <c r="AF670" s="25">
        <v>15.026921000000005</v>
      </c>
      <c r="AG670" s="25" t="s">
        <v>204</v>
      </c>
      <c r="AH670" s="25" t="s">
        <v>218</v>
      </c>
    </row>
    <row r="671" spans="1:34" customFormat="1" x14ac:dyDescent="0.25">
      <c r="A671" s="25"/>
      <c r="B671" s="25"/>
      <c r="C671" s="25"/>
      <c r="D671" s="25"/>
      <c r="E671" s="25"/>
      <c r="G671" s="4"/>
      <c r="I671" s="4"/>
      <c r="J671" s="4"/>
      <c r="T671" s="26"/>
      <c r="AD671" s="25" t="s">
        <v>697</v>
      </c>
      <c r="AE671" s="25">
        <v>14.618611999999994</v>
      </c>
      <c r="AF671" s="25">
        <v>14.618611999999994</v>
      </c>
      <c r="AG671" s="25" t="s">
        <v>204</v>
      </c>
      <c r="AH671" s="25" t="s">
        <v>219</v>
      </c>
    </row>
    <row r="672" spans="1:34" customFormat="1" x14ac:dyDescent="0.25">
      <c r="A672" s="25"/>
      <c r="B672" s="25"/>
      <c r="C672" s="25"/>
      <c r="D672" s="25"/>
      <c r="E672" s="25"/>
      <c r="G672" s="4"/>
      <c r="I672" s="4"/>
      <c r="J672" s="4"/>
      <c r="T672" s="26"/>
      <c r="AD672" s="25" t="s">
        <v>664</v>
      </c>
      <c r="AE672" s="25">
        <v>15.765048999999996</v>
      </c>
      <c r="AF672" s="25">
        <v>15.765048999999996</v>
      </c>
      <c r="AG672" s="25" t="s">
        <v>17</v>
      </c>
      <c r="AH672" s="25" t="s">
        <v>218</v>
      </c>
    </row>
    <row r="673" spans="1:34" customFormat="1" x14ac:dyDescent="0.25">
      <c r="A673" s="25"/>
      <c r="B673" s="25"/>
      <c r="C673" s="25"/>
      <c r="D673" s="25"/>
      <c r="E673" s="25"/>
      <c r="G673" s="4"/>
      <c r="I673" s="4"/>
      <c r="J673" s="4"/>
      <c r="T673" s="26"/>
      <c r="AD673" s="25" t="s">
        <v>667</v>
      </c>
      <c r="AE673" s="25">
        <v>15.359452999999993</v>
      </c>
      <c r="AF673" s="25">
        <v>15.359452999999993</v>
      </c>
      <c r="AG673" s="25" t="s">
        <v>17</v>
      </c>
      <c r="AH673" s="25" t="s">
        <v>225</v>
      </c>
    </row>
    <row r="674" spans="1:34" customFormat="1" x14ac:dyDescent="0.25">
      <c r="A674" s="25"/>
      <c r="B674" s="25"/>
      <c r="C674" s="25"/>
      <c r="D674" s="25"/>
      <c r="E674" s="25"/>
      <c r="G674" s="4"/>
      <c r="I674" s="4"/>
      <c r="J674" s="4"/>
      <c r="T674" s="26"/>
      <c r="AD674" s="25" t="s">
        <v>635</v>
      </c>
      <c r="AE674" s="25">
        <v>0.18816300000000014</v>
      </c>
      <c r="AF674" s="25">
        <v>0.18816300000000014</v>
      </c>
      <c r="AG674" s="25" t="s">
        <v>20</v>
      </c>
      <c r="AH674" s="25" t="s">
        <v>218</v>
      </c>
    </row>
    <row r="675" spans="1:34" customFormat="1" x14ac:dyDescent="0.25">
      <c r="A675" s="25"/>
      <c r="B675" s="25"/>
      <c r="C675" s="25"/>
      <c r="D675" s="25"/>
      <c r="E675" s="25"/>
      <c r="G675" s="4"/>
      <c r="I675" s="4"/>
      <c r="J675" s="4"/>
      <c r="T675" s="26"/>
      <c r="AD675" s="25" t="s">
        <v>639</v>
      </c>
      <c r="AE675" s="25">
        <v>0.17584399999999997</v>
      </c>
      <c r="AF675" s="25">
        <v>0.17584399999999997</v>
      </c>
      <c r="AG675" s="25" t="s">
        <v>20</v>
      </c>
      <c r="AH675" s="25" t="s">
        <v>219</v>
      </c>
    </row>
    <row r="676" spans="1:34" customFormat="1" x14ac:dyDescent="0.25">
      <c r="A676" s="25"/>
      <c r="B676" s="25"/>
      <c r="C676" s="25"/>
      <c r="D676" s="25"/>
      <c r="E676" s="25"/>
      <c r="G676" s="4"/>
      <c r="I676" s="4"/>
      <c r="J676" s="4"/>
      <c r="T676" s="26"/>
      <c r="AD676" s="25" t="s">
        <v>668</v>
      </c>
      <c r="AE676" s="25">
        <v>0.27030399999999993</v>
      </c>
      <c r="AF676" s="25">
        <v>0.27030399999999993</v>
      </c>
      <c r="AG676" s="25" t="s">
        <v>40</v>
      </c>
      <c r="AH676" s="25" t="s">
        <v>218</v>
      </c>
    </row>
    <row r="677" spans="1:34" customFormat="1" x14ac:dyDescent="0.25">
      <c r="A677" s="25"/>
      <c r="B677" s="25"/>
      <c r="C677" s="25"/>
      <c r="D677" s="25"/>
      <c r="E677" s="25"/>
      <c r="G677" s="4"/>
      <c r="I677" s="4"/>
      <c r="J677" s="4"/>
      <c r="T677" s="26"/>
      <c r="AD677" s="25" t="s">
        <v>672</v>
      </c>
      <c r="AE677" s="25">
        <v>0.26180000000000003</v>
      </c>
      <c r="AF677" s="25">
        <v>0.26180000000000003</v>
      </c>
      <c r="AG677" s="25" t="s">
        <v>40</v>
      </c>
      <c r="AH677" s="25" t="s">
        <v>219</v>
      </c>
    </row>
    <row r="678" spans="1:34" customFormat="1" x14ac:dyDescent="0.25">
      <c r="A678" s="25"/>
      <c r="B678" s="25"/>
      <c r="C678" s="25"/>
      <c r="D678" s="25"/>
      <c r="E678" s="25"/>
      <c r="G678" s="4"/>
      <c r="I678" s="4"/>
      <c r="J678" s="4"/>
      <c r="T678" s="26"/>
      <c r="AD678" s="25" t="s">
        <v>682</v>
      </c>
      <c r="AE678" s="25">
        <v>0.21977199999999994</v>
      </c>
      <c r="AF678" s="25">
        <v>0.21977199999999994</v>
      </c>
      <c r="AG678" s="25" t="s">
        <v>47</v>
      </c>
      <c r="AH678" s="25" t="s">
        <v>218</v>
      </c>
    </row>
    <row r="679" spans="1:34" customFormat="1" x14ac:dyDescent="0.25">
      <c r="A679" s="25"/>
      <c r="B679" s="25"/>
      <c r="C679" s="25"/>
      <c r="D679" s="25"/>
      <c r="E679" s="25"/>
      <c r="G679" s="4"/>
      <c r="I679" s="4"/>
      <c r="J679" s="4"/>
      <c r="T679" s="26"/>
      <c r="AD679" s="25" t="s">
        <v>686</v>
      </c>
      <c r="AE679" s="25">
        <v>0.20745500000000008</v>
      </c>
      <c r="AF679" s="25">
        <v>0.20745500000000008</v>
      </c>
      <c r="AG679" s="25" t="s">
        <v>47</v>
      </c>
      <c r="AH679" s="25" t="s">
        <v>219</v>
      </c>
    </row>
    <row r="680" spans="1:34" customFormat="1" x14ac:dyDescent="0.25">
      <c r="A680" s="25"/>
      <c r="B680" s="25"/>
      <c r="C680" s="25"/>
      <c r="D680" s="25"/>
      <c r="E680" s="25"/>
      <c r="G680" s="4"/>
      <c r="I680" s="4"/>
      <c r="J680" s="4"/>
      <c r="T680" s="26"/>
      <c r="AD680" s="25" t="s">
        <v>661</v>
      </c>
      <c r="AE680" s="25">
        <v>15.734137000000006</v>
      </c>
      <c r="AF680" s="25">
        <v>15.734137000000006</v>
      </c>
      <c r="AG680" s="25" t="s">
        <v>15</v>
      </c>
      <c r="AH680" s="25" t="s">
        <v>219</v>
      </c>
    </row>
    <row r="681" spans="1:34" customFormat="1" x14ac:dyDescent="0.25">
      <c r="A681" s="25"/>
      <c r="B681" s="25"/>
      <c r="C681" s="25"/>
      <c r="D681" s="25"/>
      <c r="E681" s="25"/>
      <c r="G681" s="4"/>
      <c r="I681" s="4"/>
      <c r="J681" s="4"/>
      <c r="T681" s="26"/>
      <c r="AD681" s="25" t="s">
        <v>656</v>
      </c>
      <c r="AE681" s="25">
        <v>19.30333700000001</v>
      </c>
      <c r="AF681" s="25">
        <v>19.30333700000001</v>
      </c>
      <c r="AG681" s="25" t="s">
        <v>15</v>
      </c>
      <c r="AH681" s="25" t="s">
        <v>218</v>
      </c>
    </row>
    <row r="682" spans="1:34" customFormat="1" x14ac:dyDescent="0.25">
      <c r="A682" s="25"/>
      <c r="B682" s="25"/>
      <c r="C682" s="25"/>
      <c r="D682" s="25"/>
      <c r="E682" s="25"/>
      <c r="G682" s="4"/>
      <c r="I682" s="4"/>
      <c r="J682" s="4"/>
      <c r="T682" s="26"/>
      <c r="AD682" s="25" t="s">
        <v>998</v>
      </c>
      <c r="AE682" s="25">
        <v>0.21400499999999986</v>
      </c>
      <c r="AF682" s="25">
        <v>0.21400499999999986</v>
      </c>
      <c r="AG682" s="25" t="s">
        <v>16</v>
      </c>
      <c r="AH682" s="25" t="s">
        <v>219</v>
      </c>
    </row>
    <row r="683" spans="1:34" customFormat="1" x14ac:dyDescent="0.25">
      <c r="A683" s="25"/>
      <c r="B683" s="25"/>
      <c r="C683" s="25"/>
      <c r="D683" s="25"/>
      <c r="E683" s="25"/>
      <c r="G683" s="4"/>
      <c r="I683" s="4"/>
      <c r="J683" s="4"/>
      <c r="T683" s="26"/>
      <c r="AD683" s="25" t="s">
        <v>996</v>
      </c>
      <c r="AE683" s="25">
        <v>0.25396199999999997</v>
      </c>
      <c r="AF683" s="25">
        <v>0.25396199999999997</v>
      </c>
      <c r="AG683" s="25" t="s">
        <v>16</v>
      </c>
      <c r="AH683" s="25" t="s">
        <v>218</v>
      </c>
    </row>
    <row r="684" spans="1:34" customFormat="1" x14ac:dyDescent="0.25">
      <c r="A684" s="25"/>
      <c r="B684" s="25"/>
      <c r="C684" s="25"/>
      <c r="D684" s="25"/>
      <c r="E684" s="25"/>
      <c r="G684" s="4"/>
      <c r="I684" s="4"/>
      <c r="J684" s="4"/>
      <c r="T684" s="26"/>
      <c r="AD684" s="25" t="s">
        <v>690</v>
      </c>
      <c r="AE684" s="25">
        <v>12.854486999999999</v>
      </c>
      <c r="AF684" s="25">
        <v>12.854486999999999</v>
      </c>
      <c r="AG684" s="25" t="s">
        <v>87</v>
      </c>
      <c r="AH684" s="25" t="s">
        <v>210</v>
      </c>
    </row>
    <row r="685" spans="1:34" customFormat="1" x14ac:dyDescent="0.25">
      <c r="A685" s="25"/>
      <c r="B685" s="25"/>
      <c r="C685" s="25"/>
      <c r="D685" s="25"/>
      <c r="E685" s="25"/>
      <c r="G685" s="4"/>
      <c r="I685" s="4"/>
      <c r="J685" s="4"/>
      <c r="T685" s="26"/>
      <c r="AD685" s="25" t="s">
        <v>635</v>
      </c>
      <c r="AE685" s="25">
        <v>0.18816300000000014</v>
      </c>
      <c r="AF685" s="25">
        <v>0.18816300000000014</v>
      </c>
      <c r="AG685" s="25" t="s">
        <v>20</v>
      </c>
      <c r="AH685" s="25" t="s">
        <v>218</v>
      </c>
    </row>
    <row r="686" spans="1:34" customFormat="1" x14ac:dyDescent="0.25">
      <c r="A686" s="25"/>
      <c r="B686" s="25"/>
      <c r="C686" s="25"/>
      <c r="D686" s="25"/>
      <c r="E686" s="25"/>
      <c r="G686" s="4"/>
      <c r="I686" s="4"/>
      <c r="J686" s="4"/>
      <c r="T686" s="26"/>
      <c r="AD686" s="25" t="s">
        <v>639</v>
      </c>
      <c r="AE686" s="25">
        <v>0.17584399999999997</v>
      </c>
      <c r="AF686" s="25">
        <v>0.17584399999999997</v>
      </c>
      <c r="AG686" s="25" t="s">
        <v>20</v>
      </c>
      <c r="AH686" s="25" t="s">
        <v>219</v>
      </c>
    </row>
    <row r="687" spans="1:34" customFormat="1" x14ac:dyDescent="0.25">
      <c r="A687" s="25"/>
      <c r="B687" s="25"/>
      <c r="C687" s="25"/>
      <c r="D687" s="25"/>
      <c r="E687" s="25"/>
      <c r="G687" s="4"/>
      <c r="I687" s="4"/>
      <c r="J687" s="4"/>
      <c r="T687" s="26"/>
      <c r="AD687" s="25" t="s">
        <v>651</v>
      </c>
      <c r="AE687" s="25">
        <v>28.274752000000007</v>
      </c>
      <c r="AF687" s="25">
        <v>28.274752000000007</v>
      </c>
      <c r="AG687" s="25" t="s">
        <v>14</v>
      </c>
      <c r="AH687" s="25" t="s">
        <v>218</v>
      </c>
    </row>
    <row r="688" spans="1:34" customFormat="1" x14ac:dyDescent="0.25">
      <c r="A688" s="25"/>
      <c r="B688" s="25"/>
      <c r="C688" s="25"/>
      <c r="D688" s="25"/>
      <c r="E688" s="25"/>
      <c r="G688" s="4"/>
      <c r="I688" s="4"/>
      <c r="J688" s="4"/>
      <c r="T688" s="26"/>
      <c r="AD688" s="25" t="s">
        <v>654</v>
      </c>
      <c r="AE688" s="25">
        <v>25.088221999999995</v>
      </c>
      <c r="AF688" s="25">
        <v>25.088221999999995</v>
      </c>
      <c r="AG688" s="25" t="s">
        <v>14</v>
      </c>
      <c r="AH688" s="25" t="s">
        <v>225</v>
      </c>
    </row>
    <row r="689" spans="1:34" customFormat="1" x14ac:dyDescent="0.25">
      <c r="A689" s="25"/>
      <c r="B689" s="25"/>
      <c r="C689" s="25"/>
      <c r="D689" s="25"/>
      <c r="E689" s="25"/>
      <c r="G689" s="4"/>
      <c r="I689" s="4"/>
      <c r="J689" s="4"/>
      <c r="T689" s="26"/>
      <c r="AD689" s="25" t="s">
        <v>656</v>
      </c>
      <c r="AE689" s="25">
        <v>19.30333700000001</v>
      </c>
      <c r="AF689" s="25">
        <v>19.30333700000001</v>
      </c>
      <c r="AG689" s="25" t="s">
        <v>15</v>
      </c>
      <c r="AH689" s="25" t="s">
        <v>218</v>
      </c>
    </row>
    <row r="690" spans="1:34" customFormat="1" x14ac:dyDescent="0.25">
      <c r="A690" s="25"/>
      <c r="B690" s="25"/>
      <c r="C690" s="25"/>
      <c r="D690" s="25"/>
      <c r="E690" s="25"/>
      <c r="G690" s="4"/>
      <c r="I690" s="4"/>
      <c r="J690" s="4"/>
      <c r="T690" s="26"/>
      <c r="AD690" s="25" t="s">
        <v>661</v>
      </c>
      <c r="AE690" s="25">
        <v>15.734137000000006</v>
      </c>
      <c r="AF690" s="25">
        <v>15.734137000000006</v>
      </c>
      <c r="AG690" s="25" t="s">
        <v>15</v>
      </c>
      <c r="AH690" s="25" t="s">
        <v>219</v>
      </c>
    </row>
    <row r="691" spans="1:34" customFormat="1" x14ac:dyDescent="0.25">
      <c r="A691" s="25"/>
      <c r="B691" s="25"/>
      <c r="C691" s="25"/>
      <c r="D691" s="25"/>
      <c r="E691" s="25"/>
      <c r="G691" s="4"/>
      <c r="I691" s="4"/>
      <c r="J691" s="4"/>
      <c r="T691" s="26"/>
      <c r="AD691" s="25" t="s">
        <v>996</v>
      </c>
      <c r="AE691" s="25">
        <v>0.25396199999999997</v>
      </c>
      <c r="AF691" s="25">
        <v>0.25396199999999997</v>
      </c>
      <c r="AG691" s="25" t="s">
        <v>16</v>
      </c>
      <c r="AH691" s="25" t="s">
        <v>218</v>
      </c>
    </row>
    <row r="692" spans="1:34" customFormat="1" x14ac:dyDescent="0.25">
      <c r="A692" s="25"/>
      <c r="B692" s="25"/>
      <c r="C692" s="25"/>
      <c r="D692" s="25"/>
      <c r="E692" s="25"/>
      <c r="G692" s="4"/>
      <c r="I692" s="4"/>
      <c r="J692" s="4"/>
      <c r="T692" s="26"/>
      <c r="AD692" s="25" t="s">
        <v>998</v>
      </c>
      <c r="AE692" s="25">
        <v>0.21400499999999986</v>
      </c>
      <c r="AF692" s="25">
        <v>0.21400499999999986</v>
      </c>
      <c r="AG692" s="25" t="s">
        <v>16</v>
      </c>
      <c r="AH692" s="25" t="s">
        <v>219</v>
      </c>
    </row>
    <row r="693" spans="1:34" customFormat="1" x14ac:dyDescent="0.25">
      <c r="A693" s="25"/>
      <c r="B693" s="25"/>
      <c r="C693" s="25"/>
      <c r="D693" s="25"/>
      <c r="E693" s="25"/>
      <c r="G693" s="4"/>
      <c r="I693" s="4"/>
      <c r="J693" s="4"/>
      <c r="T693" s="26"/>
      <c r="AD693" s="25" t="s">
        <v>664</v>
      </c>
      <c r="AE693" s="25">
        <v>15.765048999999996</v>
      </c>
      <c r="AF693" s="25">
        <v>15.765048999999996</v>
      </c>
      <c r="AG693" s="25" t="s">
        <v>17</v>
      </c>
      <c r="AH693" s="25" t="s">
        <v>218</v>
      </c>
    </row>
    <row r="694" spans="1:34" customFormat="1" x14ac:dyDescent="0.25">
      <c r="A694" s="25"/>
      <c r="B694" s="25"/>
      <c r="C694" s="25"/>
      <c r="D694" s="25"/>
      <c r="E694" s="25"/>
      <c r="G694" s="4"/>
      <c r="I694" s="4"/>
      <c r="J694" s="4"/>
      <c r="T694" s="26"/>
      <c r="AD694" s="25" t="s">
        <v>667</v>
      </c>
      <c r="AE694" s="25">
        <v>15.359452999999993</v>
      </c>
      <c r="AF694" s="25">
        <v>15.359452999999993</v>
      </c>
      <c r="AG694" s="25" t="s">
        <v>17</v>
      </c>
      <c r="AH694" s="25" t="s">
        <v>225</v>
      </c>
    </row>
    <row r="695" spans="1:34" customFormat="1" x14ac:dyDescent="0.25">
      <c r="A695" s="25"/>
      <c r="B695" s="25"/>
      <c r="C695" s="25"/>
      <c r="D695" s="25"/>
      <c r="E695" s="25"/>
      <c r="G695" s="4"/>
      <c r="I695" s="4"/>
      <c r="J695" s="4"/>
      <c r="T695" s="26"/>
      <c r="AD695" s="25" t="s">
        <v>668</v>
      </c>
      <c r="AE695" s="25">
        <v>0.27030399999999993</v>
      </c>
      <c r="AF695" s="25">
        <v>0.27030399999999993</v>
      </c>
      <c r="AG695" s="25" t="s">
        <v>40</v>
      </c>
      <c r="AH695" s="25" t="s">
        <v>218</v>
      </c>
    </row>
    <row r="696" spans="1:34" customFormat="1" x14ac:dyDescent="0.25">
      <c r="A696" s="25"/>
      <c r="B696" s="25"/>
      <c r="C696" s="25"/>
      <c r="D696" s="25"/>
      <c r="E696" s="25"/>
      <c r="G696" s="4"/>
      <c r="I696" s="4"/>
      <c r="J696" s="4"/>
      <c r="T696" s="26"/>
      <c r="AD696" s="25" t="s">
        <v>672</v>
      </c>
      <c r="AE696" s="25">
        <v>0.26180000000000003</v>
      </c>
      <c r="AF696" s="25">
        <v>0.26180000000000003</v>
      </c>
      <c r="AG696" s="25" t="s">
        <v>40</v>
      </c>
      <c r="AH696" s="25" t="s">
        <v>219</v>
      </c>
    </row>
    <row r="697" spans="1:34" customFormat="1" x14ac:dyDescent="0.25">
      <c r="A697" s="25"/>
      <c r="B697" s="25"/>
      <c r="C697" s="25"/>
      <c r="D697" s="25"/>
      <c r="E697" s="25"/>
      <c r="G697" s="4"/>
      <c r="I697" s="4"/>
      <c r="J697" s="4"/>
      <c r="T697" s="26"/>
      <c r="AD697" s="25" t="s">
        <v>682</v>
      </c>
      <c r="AE697" s="25">
        <v>0.21977199999999994</v>
      </c>
      <c r="AF697" s="25">
        <v>0.21977199999999994</v>
      </c>
      <c r="AG697" s="25" t="s">
        <v>47</v>
      </c>
      <c r="AH697" s="25" t="s">
        <v>218</v>
      </c>
    </row>
    <row r="698" spans="1:34" customFormat="1" x14ac:dyDescent="0.25">
      <c r="A698" s="25"/>
      <c r="B698" s="25"/>
      <c r="C698" s="25"/>
      <c r="D698" s="25"/>
      <c r="E698" s="25"/>
      <c r="G698" s="4"/>
      <c r="I698" s="4"/>
      <c r="J698" s="4"/>
      <c r="T698" s="26"/>
      <c r="AD698" s="25" t="s">
        <v>686</v>
      </c>
      <c r="AE698" s="25">
        <v>0.20745500000000008</v>
      </c>
      <c r="AF698" s="25">
        <v>0.20745500000000008</v>
      </c>
      <c r="AG698" s="25" t="s">
        <v>47</v>
      </c>
      <c r="AH698" s="25" t="s">
        <v>219</v>
      </c>
    </row>
    <row r="699" spans="1:34" customFormat="1" x14ac:dyDescent="0.25">
      <c r="A699" s="25"/>
      <c r="B699" s="25"/>
      <c r="C699" s="25"/>
      <c r="D699" s="25"/>
      <c r="E699" s="25"/>
      <c r="G699" s="4"/>
      <c r="I699" s="4"/>
      <c r="J699" s="4"/>
      <c r="T699" s="26"/>
      <c r="AD699" s="25" t="s">
        <v>695</v>
      </c>
      <c r="AE699" s="25">
        <v>15.026921000000005</v>
      </c>
      <c r="AF699" s="25">
        <v>15.026921000000005</v>
      </c>
      <c r="AG699" s="25" t="s">
        <v>204</v>
      </c>
      <c r="AH699" s="25" t="s">
        <v>218</v>
      </c>
    </row>
    <row r="700" spans="1:34" customFormat="1" x14ac:dyDescent="0.25">
      <c r="A700" s="25"/>
      <c r="B700" s="25"/>
      <c r="C700" s="25"/>
      <c r="D700" s="25"/>
      <c r="E700" s="25"/>
      <c r="G700" s="4"/>
      <c r="I700" s="4"/>
      <c r="J700" s="4"/>
      <c r="T700" s="26"/>
      <c r="AD700" s="25" t="s">
        <v>697</v>
      </c>
      <c r="AE700" s="25">
        <v>14.618611999999994</v>
      </c>
      <c r="AF700" s="25">
        <v>14.618611999999994</v>
      </c>
      <c r="AG700" s="25" t="s">
        <v>204</v>
      </c>
      <c r="AH700" s="25" t="s">
        <v>219</v>
      </c>
    </row>
    <row r="701" spans="1:34" customFormat="1" x14ac:dyDescent="0.25">
      <c r="A701" s="25"/>
      <c r="B701" s="25"/>
      <c r="C701" s="25"/>
      <c r="D701" s="25"/>
      <c r="E701" s="25"/>
      <c r="G701" s="4"/>
      <c r="I701" s="4"/>
      <c r="J701" s="4"/>
      <c r="T701" s="26"/>
      <c r="AD701" s="25" t="s">
        <v>690</v>
      </c>
      <c r="AE701" s="25">
        <v>12.854486999999999</v>
      </c>
      <c r="AF701" s="25">
        <v>12.854486999999999</v>
      </c>
      <c r="AG701" s="25" t="s">
        <v>87</v>
      </c>
      <c r="AH701" s="25" t="s">
        <v>210</v>
      </c>
    </row>
    <row r="702" spans="1:34" customFormat="1" x14ac:dyDescent="0.25">
      <c r="A702" s="25"/>
      <c r="B702" s="25"/>
      <c r="C702" s="25"/>
      <c r="D702" s="25"/>
      <c r="E702" s="25"/>
      <c r="G702" s="4"/>
      <c r="I702" s="4"/>
      <c r="J702" s="4"/>
      <c r="T702" s="26"/>
      <c r="AD702" s="25" t="s">
        <v>690</v>
      </c>
      <c r="AE702" s="25">
        <v>12.854486999999999</v>
      </c>
      <c r="AF702" s="25">
        <v>12.854486999999999</v>
      </c>
      <c r="AG702" s="25" t="s">
        <v>87</v>
      </c>
      <c r="AH702" s="25" t="s">
        <v>210</v>
      </c>
    </row>
    <row r="703" spans="1:34" customFormat="1" x14ac:dyDescent="0.25">
      <c r="A703" s="25"/>
      <c r="B703" s="25"/>
      <c r="C703" s="25"/>
      <c r="D703" s="25"/>
      <c r="E703" s="25"/>
      <c r="G703" s="4"/>
      <c r="I703" s="4"/>
      <c r="J703" s="4"/>
      <c r="T703" s="26"/>
      <c r="AD703" s="25" t="s">
        <v>635</v>
      </c>
      <c r="AE703" s="25">
        <v>0.18816300000000014</v>
      </c>
      <c r="AF703" s="25">
        <v>0.18816300000000014</v>
      </c>
      <c r="AG703" s="25" t="s">
        <v>20</v>
      </c>
      <c r="AH703" s="25" t="s">
        <v>218</v>
      </c>
    </row>
    <row r="704" spans="1:34" customFormat="1" x14ac:dyDescent="0.25">
      <c r="A704" s="25"/>
      <c r="B704" s="25"/>
      <c r="C704" s="25"/>
      <c r="D704" s="25"/>
      <c r="E704" s="25"/>
      <c r="G704" s="4"/>
      <c r="I704" s="4"/>
      <c r="J704" s="4"/>
      <c r="T704" s="26"/>
      <c r="AD704" s="25" t="s">
        <v>639</v>
      </c>
      <c r="AE704" s="25">
        <v>0.17584399999999997</v>
      </c>
      <c r="AF704" s="25">
        <v>0.17584399999999997</v>
      </c>
      <c r="AG704" s="25" t="s">
        <v>20</v>
      </c>
      <c r="AH704" s="25" t="s">
        <v>219</v>
      </c>
    </row>
    <row r="705" spans="1:34" customFormat="1" x14ac:dyDescent="0.25">
      <c r="A705" s="25"/>
      <c r="B705" s="25"/>
      <c r="C705" s="25"/>
      <c r="D705" s="25"/>
      <c r="E705" s="25"/>
      <c r="G705" s="4"/>
      <c r="I705" s="4"/>
      <c r="J705" s="4"/>
      <c r="T705" s="26"/>
      <c r="AD705" s="25" t="s">
        <v>651</v>
      </c>
      <c r="AE705" s="25">
        <v>28.274752000000007</v>
      </c>
      <c r="AF705" s="25">
        <v>28.274752000000007</v>
      </c>
      <c r="AG705" s="25" t="s">
        <v>14</v>
      </c>
      <c r="AH705" s="25" t="s">
        <v>218</v>
      </c>
    </row>
    <row r="706" spans="1:34" customFormat="1" x14ac:dyDescent="0.25">
      <c r="A706" s="25"/>
      <c r="B706" s="25"/>
      <c r="C706" s="25"/>
      <c r="D706" s="25"/>
      <c r="E706" s="25"/>
      <c r="G706" s="4"/>
      <c r="I706" s="4"/>
      <c r="J706" s="4"/>
      <c r="T706" s="26"/>
      <c r="AD706" s="25" t="s">
        <v>654</v>
      </c>
      <c r="AE706" s="25">
        <v>25.088221999999995</v>
      </c>
      <c r="AF706" s="25">
        <v>25.088221999999995</v>
      </c>
      <c r="AG706" s="25" t="s">
        <v>14</v>
      </c>
      <c r="AH706" s="25" t="s">
        <v>225</v>
      </c>
    </row>
    <row r="707" spans="1:34" customFormat="1" x14ac:dyDescent="0.25">
      <c r="A707" s="25"/>
      <c r="B707" s="25"/>
      <c r="C707" s="25"/>
      <c r="D707" s="25"/>
      <c r="E707" s="25"/>
      <c r="G707" s="4"/>
      <c r="I707" s="4"/>
      <c r="J707" s="4"/>
      <c r="T707" s="26"/>
      <c r="AD707" s="25" t="s">
        <v>656</v>
      </c>
      <c r="AE707" s="25">
        <v>19.30333700000001</v>
      </c>
      <c r="AF707" s="25">
        <v>19.30333700000001</v>
      </c>
      <c r="AG707" s="25" t="s">
        <v>15</v>
      </c>
      <c r="AH707" s="25" t="s">
        <v>218</v>
      </c>
    </row>
    <row r="708" spans="1:34" customFormat="1" x14ac:dyDescent="0.25">
      <c r="A708" s="25"/>
      <c r="B708" s="25"/>
      <c r="C708" s="25"/>
      <c r="D708" s="25"/>
      <c r="E708" s="25"/>
      <c r="G708" s="4"/>
      <c r="I708" s="4"/>
      <c r="J708" s="4"/>
      <c r="T708" s="26"/>
      <c r="AD708" s="25" t="s">
        <v>661</v>
      </c>
      <c r="AE708" s="25">
        <v>15.734137000000006</v>
      </c>
      <c r="AF708" s="25">
        <v>15.734137000000006</v>
      </c>
      <c r="AG708" s="25" t="s">
        <v>15</v>
      </c>
      <c r="AH708" s="25" t="s">
        <v>219</v>
      </c>
    </row>
    <row r="709" spans="1:34" customFormat="1" x14ac:dyDescent="0.25">
      <c r="A709" s="25"/>
      <c r="B709" s="25"/>
      <c r="C709" s="25"/>
      <c r="D709" s="25"/>
      <c r="E709" s="25"/>
      <c r="G709" s="4"/>
      <c r="I709" s="4"/>
      <c r="J709" s="4"/>
      <c r="T709" s="26"/>
      <c r="AD709" s="25" t="s">
        <v>996</v>
      </c>
      <c r="AE709" s="25">
        <v>0.25396199999999997</v>
      </c>
      <c r="AF709" s="25">
        <v>0.25396199999999997</v>
      </c>
      <c r="AG709" s="25" t="s">
        <v>16</v>
      </c>
      <c r="AH709" s="25" t="s">
        <v>218</v>
      </c>
    </row>
    <row r="710" spans="1:34" customFormat="1" x14ac:dyDescent="0.25">
      <c r="A710" s="25"/>
      <c r="B710" s="25"/>
      <c r="C710" s="25"/>
      <c r="D710" s="25"/>
      <c r="E710" s="25"/>
      <c r="G710" s="4"/>
      <c r="I710" s="4"/>
      <c r="J710" s="4"/>
      <c r="T710" s="26"/>
      <c r="AD710" s="25" t="s">
        <v>998</v>
      </c>
      <c r="AE710" s="25">
        <v>0.21400499999999986</v>
      </c>
      <c r="AF710" s="25">
        <v>0.21400499999999986</v>
      </c>
      <c r="AG710" s="25" t="s">
        <v>16</v>
      </c>
      <c r="AH710" s="25" t="s">
        <v>219</v>
      </c>
    </row>
    <row r="711" spans="1:34" customFormat="1" x14ac:dyDescent="0.25">
      <c r="A711" s="25"/>
      <c r="B711" s="25"/>
      <c r="C711" s="25"/>
      <c r="D711" s="25"/>
      <c r="E711" s="25"/>
      <c r="G711" s="4"/>
      <c r="I711" s="4"/>
      <c r="J711" s="4"/>
      <c r="T711" s="26"/>
      <c r="AD711" s="25" t="s">
        <v>664</v>
      </c>
      <c r="AE711" s="25">
        <v>15.765048999999996</v>
      </c>
      <c r="AF711" s="25">
        <v>15.765048999999996</v>
      </c>
      <c r="AG711" s="25" t="s">
        <v>17</v>
      </c>
      <c r="AH711" s="25" t="s">
        <v>218</v>
      </c>
    </row>
    <row r="712" spans="1:34" customFormat="1" x14ac:dyDescent="0.25">
      <c r="A712" s="25"/>
      <c r="B712" s="25"/>
      <c r="C712" s="25"/>
      <c r="D712" s="25"/>
      <c r="E712" s="25"/>
      <c r="G712" s="4"/>
      <c r="I712" s="4"/>
      <c r="J712" s="4"/>
      <c r="T712" s="26"/>
      <c r="AD712" s="25" t="s">
        <v>667</v>
      </c>
      <c r="AE712" s="25">
        <v>15.359452999999993</v>
      </c>
      <c r="AF712" s="25">
        <v>15.359452999999993</v>
      </c>
      <c r="AG712" s="25" t="s">
        <v>17</v>
      </c>
      <c r="AH712" s="25" t="s">
        <v>225</v>
      </c>
    </row>
    <row r="713" spans="1:34" customFormat="1" x14ac:dyDescent="0.25">
      <c r="A713" s="25"/>
      <c r="B713" s="25"/>
      <c r="C713" s="25"/>
      <c r="D713" s="25"/>
      <c r="E713" s="25"/>
      <c r="G713" s="4"/>
      <c r="I713" s="4"/>
      <c r="J713" s="4"/>
      <c r="T713" s="26"/>
      <c r="AD713" s="25" t="s">
        <v>668</v>
      </c>
      <c r="AE713" s="25">
        <v>0.27030399999999993</v>
      </c>
      <c r="AF713" s="25">
        <v>0.27030399999999993</v>
      </c>
      <c r="AG713" s="25" t="s">
        <v>40</v>
      </c>
      <c r="AH713" s="25" t="s">
        <v>218</v>
      </c>
    </row>
    <row r="714" spans="1:34" customFormat="1" x14ac:dyDescent="0.25">
      <c r="A714" s="25"/>
      <c r="B714" s="25"/>
      <c r="C714" s="25"/>
      <c r="D714" s="25"/>
      <c r="E714" s="25"/>
      <c r="G714" s="4"/>
      <c r="I714" s="4"/>
      <c r="J714" s="4"/>
      <c r="T714" s="26"/>
      <c r="AD714" s="25" t="s">
        <v>672</v>
      </c>
      <c r="AE714" s="25">
        <v>0.26180000000000003</v>
      </c>
      <c r="AF714" s="25">
        <v>0.26180000000000003</v>
      </c>
      <c r="AG714" s="25" t="s">
        <v>40</v>
      </c>
      <c r="AH714" s="25" t="s">
        <v>219</v>
      </c>
    </row>
    <row r="715" spans="1:34" customFormat="1" x14ac:dyDescent="0.25">
      <c r="A715" s="25"/>
      <c r="B715" s="25"/>
      <c r="C715" s="25"/>
      <c r="D715" s="25"/>
      <c r="E715" s="25"/>
      <c r="G715" s="4"/>
      <c r="I715" s="4"/>
      <c r="J715" s="4"/>
      <c r="T715" s="26"/>
      <c r="AD715" s="25" t="s">
        <v>682</v>
      </c>
      <c r="AE715" s="25">
        <v>0.21977199999999994</v>
      </c>
      <c r="AF715" s="25">
        <v>0.21977199999999994</v>
      </c>
      <c r="AG715" s="25" t="s">
        <v>47</v>
      </c>
      <c r="AH715" s="25" t="s">
        <v>218</v>
      </c>
    </row>
    <row r="716" spans="1:34" customFormat="1" x14ac:dyDescent="0.25">
      <c r="A716" s="25"/>
      <c r="B716" s="25"/>
      <c r="C716" s="25"/>
      <c r="D716" s="25"/>
      <c r="E716" s="25"/>
      <c r="G716" s="4"/>
      <c r="I716" s="4"/>
      <c r="J716" s="4"/>
      <c r="T716" s="26"/>
      <c r="AD716" s="25" t="s">
        <v>686</v>
      </c>
      <c r="AE716" s="25">
        <v>0.20745500000000008</v>
      </c>
      <c r="AF716" s="25">
        <v>0.20745500000000008</v>
      </c>
      <c r="AG716" s="25" t="s">
        <v>47</v>
      </c>
      <c r="AH716" s="25" t="s">
        <v>219</v>
      </c>
    </row>
    <row r="717" spans="1:34" customFormat="1" x14ac:dyDescent="0.25">
      <c r="A717" s="25"/>
      <c r="B717" s="25"/>
      <c r="C717" s="25"/>
      <c r="D717" s="25"/>
      <c r="E717" s="25"/>
      <c r="G717" s="4"/>
      <c r="I717" s="4"/>
      <c r="J717" s="4"/>
      <c r="T717" s="26"/>
      <c r="AD717" s="25" t="s">
        <v>695</v>
      </c>
      <c r="AE717" s="25">
        <v>15.026921000000005</v>
      </c>
      <c r="AF717" s="25">
        <v>15.026921000000005</v>
      </c>
      <c r="AG717" s="25" t="s">
        <v>204</v>
      </c>
      <c r="AH717" s="25" t="s">
        <v>218</v>
      </c>
    </row>
    <row r="718" spans="1:34" customFormat="1" x14ac:dyDescent="0.25">
      <c r="A718" s="25"/>
      <c r="B718" s="25"/>
      <c r="C718" s="25"/>
      <c r="D718" s="25"/>
      <c r="E718" s="25"/>
      <c r="G718" s="4"/>
      <c r="I718" s="4"/>
      <c r="J718" s="4"/>
      <c r="T718" s="26"/>
      <c r="AD718" s="25" t="s">
        <v>697</v>
      </c>
      <c r="AE718" s="25">
        <v>14.618611999999994</v>
      </c>
      <c r="AF718" s="25">
        <v>14.618611999999994</v>
      </c>
      <c r="AG718" s="25" t="s">
        <v>204</v>
      </c>
      <c r="AH718" s="25" t="s">
        <v>219</v>
      </c>
    </row>
    <row r="719" spans="1:34" customFormat="1" x14ac:dyDescent="0.25">
      <c r="A719" s="25"/>
      <c r="B719" s="25"/>
      <c r="C719" s="25"/>
      <c r="D719" s="25"/>
      <c r="E719" s="25"/>
      <c r="G719" s="4"/>
      <c r="I719" s="4"/>
      <c r="J719" s="4"/>
      <c r="T719" s="26"/>
      <c r="AD719" s="25" t="s">
        <v>690</v>
      </c>
      <c r="AE719" s="25">
        <v>12.854486999999999</v>
      </c>
      <c r="AF719" s="25">
        <v>12.854486999999999</v>
      </c>
      <c r="AG719" s="25" t="s">
        <v>87</v>
      </c>
      <c r="AH719" s="25" t="s">
        <v>210</v>
      </c>
    </row>
    <row r="720" spans="1:34" customFormat="1" x14ac:dyDescent="0.25">
      <c r="A720" s="25"/>
      <c r="B720" s="25"/>
      <c r="C720" s="25"/>
      <c r="D720" s="25"/>
      <c r="E720" s="25"/>
      <c r="G720" s="4"/>
      <c r="I720" s="4"/>
      <c r="J720" s="4"/>
      <c r="T720" s="26"/>
      <c r="AD720" s="25" t="s">
        <v>635</v>
      </c>
      <c r="AE720" s="25">
        <v>0.18816300000000014</v>
      </c>
      <c r="AF720" s="25">
        <v>0.18816300000000014</v>
      </c>
      <c r="AG720" s="25" t="s">
        <v>20</v>
      </c>
      <c r="AH720" s="25" t="s">
        <v>218</v>
      </c>
    </row>
    <row r="721" spans="1:34" customFormat="1" x14ac:dyDescent="0.25">
      <c r="A721" s="25"/>
      <c r="B721" s="25"/>
      <c r="C721" s="25"/>
      <c r="D721" s="25"/>
      <c r="E721" s="25"/>
      <c r="G721" s="4"/>
      <c r="I721" s="4"/>
      <c r="J721" s="4"/>
      <c r="T721" s="26"/>
      <c r="AD721" s="25" t="s">
        <v>639</v>
      </c>
      <c r="AE721" s="25">
        <v>0.17584399999999997</v>
      </c>
      <c r="AF721" s="25">
        <v>0.17584399999999997</v>
      </c>
      <c r="AG721" s="25" t="s">
        <v>20</v>
      </c>
      <c r="AH721" s="25" t="s">
        <v>219</v>
      </c>
    </row>
    <row r="722" spans="1:34" customFormat="1" x14ac:dyDescent="0.25">
      <c r="A722" s="25"/>
      <c r="B722" s="25"/>
      <c r="C722" s="25"/>
      <c r="D722" s="25"/>
      <c r="E722" s="25"/>
      <c r="G722" s="4"/>
      <c r="I722" s="4"/>
      <c r="J722" s="4"/>
      <c r="T722" s="26"/>
      <c r="AD722" s="25" t="s">
        <v>648</v>
      </c>
      <c r="AE722" s="25">
        <v>0.26860300000000004</v>
      </c>
      <c r="AF722" s="25">
        <v>0.26860300000000004</v>
      </c>
      <c r="AG722" s="25" t="s">
        <v>13</v>
      </c>
      <c r="AH722" s="25" t="s">
        <v>222</v>
      </c>
    </row>
    <row r="723" spans="1:34" customFormat="1" x14ac:dyDescent="0.25">
      <c r="A723" s="25"/>
      <c r="B723" s="25"/>
      <c r="C723" s="25"/>
      <c r="D723" s="25"/>
      <c r="E723" s="25"/>
      <c r="G723" s="4"/>
      <c r="I723" s="4"/>
      <c r="J723" s="4"/>
      <c r="T723" s="26"/>
      <c r="AD723" s="25" t="s">
        <v>650</v>
      </c>
      <c r="AE723" s="25">
        <v>0.24638599999999999</v>
      </c>
      <c r="AF723" s="25">
        <v>0.24638599999999999</v>
      </c>
      <c r="AG723" s="25" t="s">
        <v>13</v>
      </c>
      <c r="AH723" s="25" t="s">
        <v>223</v>
      </c>
    </row>
    <row r="724" spans="1:34" customFormat="1" x14ac:dyDescent="0.25">
      <c r="A724" s="25"/>
      <c r="B724" s="25"/>
      <c r="C724" s="25"/>
      <c r="D724" s="25"/>
      <c r="E724" s="25"/>
      <c r="G724" s="4"/>
      <c r="I724" s="4"/>
      <c r="J724" s="4"/>
      <c r="T724" s="26"/>
      <c r="AD724" s="25" t="s">
        <v>651</v>
      </c>
      <c r="AE724" s="25">
        <v>28.274752000000007</v>
      </c>
      <c r="AF724" s="25">
        <v>28.274752000000007</v>
      </c>
      <c r="AG724" s="25" t="s">
        <v>14</v>
      </c>
      <c r="AH724" s="25" t="s">
        <v>218</v>
      </c>
    </row>
    <row r="725" spans="1:34" customFormat="1" x14ac:dyDescent="0.25">
      <c r="A725" s="25"/>
      <c r="B725" s="25"/>
      <c r="C725" s="25"/>
      <c r="D725" s="25"/>
      <c r="E725" s="25"/>
      <c r="G725" s="4"/>
      <c r="I725" s="4"/>
      <c r="J725" s="4"/>
      <c r="T725" s="26"/>
      <c r="AD725" s="25" t="s">
        <v>653</v>
      </c>
      <c r="AE725" s="25">
        <v>26.518725000000003</v>
      </c>
      <c r="AF725" s="25">
        <v>26.518725000000003</v>
      </c>
      <c r="AG725" s="25" t="s">
        <v>14</v>
      </c>
      <c r="AH725" s="25" t="s">
        <v>222</v>
      </c>
    </row>
    <row r="726" spans="1:34" customFormat="1" x14ac:dyDescent="0.25">
      <c r="A726" s="25"/>
      <c r="B726" s="25"/>
      <c r="C726" s="25"/>
      <c r="D726" s="25"/>
      <c r="E726" s="25"/>
      <c r="G726" s="4"/>
      <c r="I726" s="4"/>
      <c r="J726" s="4"/>
      <c r="T726" s="26"/>
      <c r="AD726" s="25" t="s">
        <v>654</v>
      </c>
      <c r="AE726" s="25">
        <v>25.088221999999995</v>
      </c>
      <c r="AF726" s="25">
        <v>25.088221999999995</v>
      </c>
      <c r="AG726" s="25" t="s">
        <v>14</v>
      </c>
      <c r="AH726" s="25" t="s">
        <v>225</v>
      </c>
    </row>
    <row r="727" spans="1:34" customFormat="1" x14ac:dyDescent="0.25">
      <c r="A727" s="25"/>
      <c r="B727" s="25"/>
      <c r="C727" s="25"/>
      <c r="D727" s="25"/>
      <c r="E727" s="25"/>
      <c r="G727" s="4"/>
      <c r="I727" s="4"/>
      <c r="J727" s="4"/>
      <c r="T727" s="26"/>
      <c r="AD727" s="25" t="s">
        <v>655</v>
      </c>
      <c r="AE727" s="25">
        <v>23.365993</v>
      </c>
      <c r="AF727" s="25">
        <v>23.365993</v>
      </c>
      <c r="AG727" s="25" t="s">
        <v>14</v>
      </c>
      <c r="AH727" s="25" t="s">
        <v>228</v>
      </c>
    </row>
    <row r="728" spans="1:34" customFormat="1" x14ac:dyDescent="0.25">
      <c r="A728" s="25"/>
      <c r="B728" s="25"/>
      <c r="C728" s="25"/>
      <c r="D728" s="25"/>
      <c r="E728" s="25"/>
      <c r="G728" s="4"/>
      <c r="I728" s="4"/>
      <c r="J728" s="4"/>
      <c r="T728" s="26"/>
      <c r="AD728" s="25" t="s">
        <v>656</v>
      </c>
      <c r="AE728" s="25">
        <v>19.30333700000001</v>
      </c>
      <c r="AF728" s="25">
        <v>19.30333700000001</v>
      </c>
      <c r="AG728" s="25" t="s">
        <v>15</v>
      </c>
      <c r="AH728" s="25" t="s">
        <v>218</v>
      </c>
    </row>
    <row r="729" spans="1:34" customFormat="1" x14ac:dyDescent="0.25">
      <c r="A729" s="25"/>
      <c r="B729" s="25"/>
      <c r="C729" s="25"/>
      <c r="D729" s="25"/>
      <c r="E729" s="25"/>
      <c r="G729" s="4"/>
      <c r="I729" s="4"/>
      <c r="J729" s="4"/>
      <c r="T729" s="26"/>
      <c r="AD729" s="25" t="s">
        <v>659</v>
      </c>
      <c r="AE729" s="25">
        <v>19.012426999999999</v>
      </c>
      <c r="AF729" s="25">
        <v>19.012426999999999</v>
      </c>
      <c r="AG729" s="25" t="s">
        <v>15</v>
      </c>
      <c r="AH729" s="25" t="s">
        <v>222</v>
      </c>
    </row>
    <row r="730" spans="1:34" customFormat="1" x14ac:dyDescent="0.25">
      <c r="A730" s="25"/>
      <c r="B730" s="25"/>
      <c r="C730" s="25"/>
      <c r="D730" s="25"/>
      <c r="E730" s="25"/>
      <c r="G730" s="4"/>
      <c r="I730" s="4"/>
      <c r="J730" s="4"/>
      <c r="T730" s="26"/>
      <c r="AD730" s="25" t="s">
        <v>661</v>
      </c>
      <c r="AE730" s="25">
        <v>15.734137000000006</v>
      </c>
      <c r="AF730" s="25">
        <v>15.734137000000006</v>
      </c>
      <c r="AG730" s="25" t="s">
        <v>15</v>
      </c>
      <c r="AH730" s="25" t="s">
        <v>219</v>
      </c>
    </row>
    <row r="731" spans="1:34" customFormat="1" x14ac:dyDescent="0.25">
      <c r="A731" s="25"/>
      <c r="B731" s="25"/>
      <c r="C731" s="25"/>
      <c r="D731" s="25"/>
      <c r="E731" s="25"/>
      <c r="G731" s="4"/>
      <c r="I731" s="4"/>
      <c r="J731" s="4"/>
      <c r="T731" s="26"/>
      <c r="AD731" s="25" t="s">
        <v>663</v>
      </c>
      <c r="AE731" s="25">
        <v>15.443956999999999</v>
      </c>
      <c r="AF731" s="25">
        <v>15.443956999999999</v>
      </c>
      <c r="AG731" s="25" t="s">
        <v>15</v>
      </c>
      <c r="AH731" s="25" t="s">
        <v>223</v>
      </c>
    </row>
    <row r="732" spans="1:34" customFormat="1" x14ac:dyDescent="0.25">
      <c r="A732" s="25"/>
      <c r="B732" s="25"/>
      <c r="C732" s="25"/>
      <c r="D732" s="25"/>
      <c r="E732" s="25"/>
      <c r="G732" s="4"/>
      <c r="I732" s="4"/>
      <c r="J732" s="4"/>
      <c r="T732" s="26"/>
      <c r="AD732" s="25" t="s">
        <v>996</v>
      </c>
      <c r="AE732" s="25">
        <v>0.25396199999999997</v>
      </c>
      <c r="AF732" s="25">
        <v>0.25396199999999997</v>
      </c>
      <c r="AG732" s="25" t="s">
        <v>16</v>
      </c>
      <c r="AH732" s="25" t="s">
        <v>218</v>
      </c>
    </row>
    <row r="733" spans="1:34" customFormat="1" x14ac:dyDescent="0.25">
      <c r="A733" s="25"/>
      <c r="B733" s="25"/>
      <c r="C733" s="25"/>
      <c r="D733" s="25"/>
      <c r="E733" s="25"/>
      <c r="G733" s="4"/>
      <c r="I733" s="4"/>
      <c r="J733" s="4"/>
      <c r="T733" s="26"/>
      <c r="AD733" s="25" t="s">
        <v>997</v>
      </c>
      <c r="AE733" s="25">
        <v>0.25118299999999999</v>
      </c>
      <c r="AF733" s="25">
        <v>0.25118299999999999</v>
      </c>
      <c r="AG733" s="25" t="s">
        <v>16</v>
      </c>
      <c r="AH733" s="25" t="s">
        <v>222</v>
      </c>
    </row>
    <row r="734" spans="1:34" customFormat="1" x14ac:dyDescent="0.25">
      <c r="A734" s="25"/>
      <c r="B734" s="25"/>
      <c r="C734" s="25"/>
      <c r="D734" s="25"/>
      <c r="E734" s="25"/>
      <c r="G734" s="4"/>
      <c r="I734" s="4"/>
      <c r="J734" s="4"/>
      <c r="T734" s="26"/>
      <c r="AD734" s="25" t="s">
        <v>998</v>
      </c>
      <c r="AE734" s="25">
        <v>0.21400499999999986</v>
      </c>
      <c r="AF734" s="25">
        <v>0.21400499999999986</v>
      </c>
      <c r="AG734" s="25" t="s">
        <v>16</v>
      </c>
      <c r="AH734" s="25" t="s">
        <v>219</v>
      </c>
    </row>
    <row r="735" spans="1:34" customFormat="1" x14ac:dyDescent="0.25">
      <c r="A735" s="25"/>
      <c r="B735" s="25"/>
      <c r="C735" s="25"/>
      <c r="D735" s="25"/>
      <c r="E735" s="25"/>
      <c r="G735" s="4"/>
      <c r="I735" s="4"/>
      <c r="J735" s="4"/>
      <c r="T735" s="26"/>
      <c r="AD735" s="25" t="s">
        <v>999</v>
      </c>
      <c r="AE735" s="25">
        <v>0.21088700000000002</v>
      </c>
      <c r="AF735" s="25">
        <v>0.21088700000000002</v>
      </c>
      <c r="AG735" s="25" t="s">
        <v>16</v>
      </c>
      <c r="AH735" s="25" t="s">
        <v>223</v>
      </c>
    </row>
    <row r="736" spans="1:34" customFormat="1" x14ac:dyDescent="0.25">
      <c r="A736" s="25"/>
      <c r="B736" s="25"/>
      <c r="C736" s="25"/>
      <c r="D736" s="25"/>
      <c r="E736" s="25"/>
      <c r="G736" s="4"/>
      <c r="I736" s="4"/>
      <c r="J736" s="4"/>
      <c r="T736" s="26"/>
      <c r="AD736" s="25" t="s">
        <v>664</v>
      </c>
      <c r="AE736" s="25">
        <v>15.765048999999996</v>
      </c>
      <c r="AF736" s="25">
        <v>15.765048999999996</v>
      </c>
      <c r="AG736" s="25" t="s">
        <v>17</v>
      </c>
      <c r="AH736" s="25" t="s">
        <v>218</v>
      </c>
    </row>
    <row r="737" spans="1:34" customFormat="1" x14ac:dyDescent="0.25">
      <c r="A737" s="25"/>
      <c r="B737" s="25"/>
      <c r="C737" s="25"/>
      <c r="D737" s="25"/>
      <c r="E737" s="25"/>
      <c r="G737" s="4"/>
      <c r="I737" s="4"/>
      <c r="J737" s="4"/>
      <c r="T737" s="26"/>
      <c r="AD737" s="25" t="s">
        <v>665</v>
      </c>
      <c r="AE737" s="25">
        <v>15.827437999999999</v>
      </c>
      <c r="AF737" s="25">
        <v>15.827437999999999</v>
      </c>
      <c r="AG737" s="25" t="s">
        <v>17</v>
      </c>
      <c r="AH737" s="25" t="s">
        <v>210</v>
      </c>
    </row>
    <row r="738" spans="1:34" customFormat="1" x14ac:dyDescent="0.25">
      <c r="A738" s="25"/>
      <c r="B738" s="25"/>
      <c r="C738" s="25"/>
      <c r="D738" s="25"/>
      <c r="E738" s="25"/>
      <c r="G738" s="4"/>
      <c r="I738" s="4"/>
      <c r="J738" s="4"/>
      <c r="T738" s="26"/>
      <c r="AD738" s="25" t="s">
        <v>666</v>
      </c>
      <c r="AE738" s="25">
        <v>15.424535000000001</v>
      </c>
      <c r="AF738" s="25">
        <v>15.424535000000001</v>
      </c>
      <c r="AG738" s="25" t="s">
        <v>17</v>
      </c>
      <c r="AH738" s="25" t="s">
        <v>224</v>
      </c>
    </row>
    <row r="739" spans="1:34" customFormat="1" x14ac:dyDescent="0.25">
      <c r="A739" s="25"/>
      <c r="B739" s="25"/>
      <c r="C739" s="25"/>
      <c r="D739" s="25"/>
      <c r="E739" s="25"/>
      <c r="G739" s="4"/>
      <c r="I739" s="4"/>
      <c r="J739" s="4"/>
      <c r="T739" s="26"/>
      <c r="AD739" s="25" t="s">
        <v>667</v>
      </c>
      <c r="AE739" s="25">
        <v>15.359452999999993</v>
      </c>
      <c r="AF739" s="25">
        <v>15.359452999999993</v>
      </c>
      <c r="AG739" s="25" t="s">
        <v>17</v>
      </c>
      <c r="AH739" s="25" t="s">
        <v>225</v>
      </c>
    </row>
    <row r="740" spans="1:34" customFormat="1" x14ac:dyDescent="0.25">
      <c r="A740" s="25"/>
      <c r="B740" s="25"/>
      <c r="C740" s="25"/>
      <c r="D740" s="25"/>
      <c r="E740" s="25"/>
      <c r="G740" s="4"/>
      <c r="I740" s="4"/>
      <c r="J740" s="4"/>
      <c r="T740" s="26"/>
      <c r="AD740" s="25" t="s">
        <v>668</v>
      </c>
      <c r="AE740" s="25">
        <v>0.27030399999999993</v>
      </c>
      <c r="AF740" s="25">
        <v>0.27030399999999993</v>
      </c>
      <c r="AG740" s="25" t="s">
        <v>40</v>
      </c>
      <c r="AH740" s="25" t="s">
        <v>218</v>
      </c>
    </row>
    <row r="741" spans="1:34" customFormat="1" x14ac:dyDescent="0.25">
      <c r="A741" s="25"/>
      <c r="B741" s="25"/>
      <c r="C741" s="25"/>
      <c r="D741" s="25"/>
      <c r="E741" s="25"/>
      <c r="G741" s="4"/>
      <c r="I741" s="4"/>
      <c r="J741" s="4"/>
      <c r="T741" s="26"/>
      <c r="AD741" s="25" t="s">
        <v>671</v>
      </c>
      <c r="AE741" s="25">
        <v>0.27028100000000005</v>
      </c>
      <c r="AF741" s="25">
        <v>0.27028100000000005</v>
      </c>
      <c r="AG741" s="25" t="s">
        <v>40</v>
      </c>
      <c r="AH741" s="25" t="s">
        <v>222</v>
      </c>
    </row>
    <row r="742" spans="1:34" customFormat="1" x14ac:dyDescent="0.25">
      <c r="A742" s="25"/>
      <c r="B742" s="25"/>
      <c r="C742" s="25"/>
      <c r="D742" s="25"/>
      <c r="E742" s="25"/>
      <c r="G742" s="4"/>
      <c r="I742" s="4"/>
      <c r="J742" s="4"/>
      <c r="T742" s="26"/>
      <c r="AD742" s="25" t="s">
        <v>672</v>
      </c>
      <c r="AE742" s="25">
        <v>0.26180000000000003</v>
      </c>
      <c r="AF742" s="25">
        <v>0.26180000000000003</v>
      </c>
      <c r="AG742" s="25" t="s">
        <v>40</v>
      </c>
      <c r="AH742" s="25" t="s">
        <v>219</v>
      </c>
    </row>
    <row r="743" spans="1:34" customFormat="1" x14ac:dyDescent="0.25">
      <c r="A743" s="25"/>
      <c r="B743" s="25"/>
      <c r="C743" s="25"/>
      <c r="D743" s="25"/>
      <c r="E743" s="25"/>
      <c r="G743" s="4"/>
      <c r="I743" s="4"/>
      <c r="J743" s="4"/>
      <c r="T743" s="26"/>
      <c r="AD743" s="25" t="s">
        <v>675</v>
      </c>
      <c r="AE743" s="25">
        <v>0.26152199999999998</v>
      </c>
      <c r="AF743" s="25">
        <v>0.26152199999999998</v>
      </c>
      <c r="AG743" s="25" t="s">
        <v>40</v>
      </c>
      <c r="AH743" s="25" t="s">
        <v>223</v>
      </c>
    </row>
    <row r="744" spans="1:34" customFormat="1" x14ac:dyDescent="0.25">
      <c r="A744" s="25"/>
      <c r="B744" s="25"/>
      <c r="C744" s="25"/>
      <c r="D744" s="25"/>
      <c r="E744" s="25"/>
      <c r="G744" s="4"/>
      <c r="I744" s="4"/>
      <c r="J744" s="4"/>
      <c r="T744" s="26"/>
      <c r="AD744" s="25" t="s">
        <v>686</v>
      </c>
      <c r="AE744" s="25">
        <v>0.20745500000000008</v>
      </c>
      <c r="AF744" s="25">
        <v>0.20745500000000008</v>
      </c>
      <c r="AG744" s="25" t="s">
        <v>47</v>
      </c>
      <c r="AH744" s="25" t="s">
        <v>219</v>
      </c>
    </row>
    <row r="745" spans="1:34" customFormat="1" x14ac:dyDescent="0.25">
      <c r="A745" s="25"/>
      <c r="B745" s="25"/>
      <c r="C745" s="25"/>
      <c r="D745" s="25"/>
      <c r="E745" s="25"/>
      <c r="G745" s="4"/>
      <c r="I745" s="4"/>
      <c r="J745" s="4"/>
      <c r="T745" s="26"/>
      <c r="AD745" s="25" t="s">
        <v>689</v>
      </c>
      <c r="AE745" s="25">
        <v>0.20093800000000001</v>
      </c>
      <c r="AF745" s="25">
        <v>0.20093800000000001</v>
      </c>
      <c r="AG745" s="25" t="s">
        <v>47</v>
      </c>
      <c r="AH745" s="25" t="s">
        <v>223</v>
      </c>
    </row>
    <row r="746" spans="1:34" customFormat="1" x14ac:dyDescent="0.25">
      <c r="A746" s="25"/>
      <c r="B746" s="25"/>
      <c r="C746" s="25"/>
      <c r="D746" s="25"/>
      <c r="E746" s="25"/>
      <c r="G746" s="4"/>
      <c r="I746" s="4"/>
      <c r="J746" s="4"/>
      <c r="T746" s="26"/>
      <c r="AD746" s="25" t="s">
        <v>682</v>
      </c>
      <c r="AE746" s="25">
        <v>0.21977199999999994</v>
      </c>
      <c r="AF746" s="25">
        <v>0.21977199999999994</v>
      </c>
      <c r="AG746" s="25" t="s">
        <v>47</v>
      </c>
      <c r="AH746" s="25" t="s">
        <v>218</v>
      </c>
    </row>
    <row r="747" spans="1:34" customFormat="1" x14ac:dyDescent="0.25">
      <c r="A747" s="25"/>
      <c r="B747" s="25"/>
      <c r="C747" s="25"/>
      <c r="D747" s="25"/>
      <c r="E747" s="25"/>
      <c r="G747" s="4"/>
      <c r="I747" s="4"/>
      <c r="J747" s="4"/>
      <c r="T747" s="26"/>
      <c r="AD747" s="25" t="s">
        <v>685</v>
      </c>
      <c r="AE747" s="25">
        <v>0.21431500000000001</v>
      </c>
      <c r="AF747" s="25">
        <v>0.21431500000000001</v>
      </c>
      <c r="AG747" s="25" t="s">
        <v>47</v>
      </c>
      <c r="AH747" s="25" t="s">
        <v>222</v>
      </c>
    </row>
    <row r="748" spans="1:34" customFormat="1" x14ac:dyDescent="0.25">
      <c r="A748" s="25"/>
      <c r="B748" s="25"/>
      <c r="C748" s="25"/>
      <c r="D748" s="25"/>
      <c r="E748" s="25"/>
      <c r="G748" s="4"/>
      <c r="I748" s="4"/>
      <c r="J748" s="4"/>
      <c r="T748" s="26"/>
      <c r="AD748" s="25" t="s">
        <v>695</v>
      </c>
      <c r="AE748" s="25">
        <v>15.026921000000005</v>
      </c>
      <c r="AF748" s="25">
        <v>15.026921000000005</v>
      </c>
      <c r="AG748" s="25" t="s">
        <v>204</v>
      </c>
      <c r="AH748" s="25" t="s">
        <v>218</v>
      </c>
    </row>
    <row r="749" spans="1:34" customFormat="1" x14ac:dyDescent="0.25">
      <c r="A749" s="25"/>
      <c r="B749" s="25"/>
      <c r="C749" s="25"/>
      <c r="D749" s="25"/>
      <c r="E749" s="25"/>
      <c r="G749" s="4"/>
      <c r="I749" s="4"/>
      <c r="J749" s="4"/>
      <c r="T749" s="26"/>
      <c r="AD749" s="25" t="s">
        <v>697</v>
      </c>
      <c r="AE749" s="25">
        <v>14.618611999999994</v>
      </c>
      <c r="AF749" s="25">
        <v>14.618611999999994</v>
      </c>
      <c r="AG749" s="25" t="s">
        <v>204</v>
      </c>
      <c r="AH749" s="25" t="s">
        <v>219</v>
      </c>
    </row>
    <row r="750" spans="1:34" customFormat="1" x14ac:dyDescent="0.25">
      <c r="A750" s="25"/>
      <c r="B750" s="25"/>
      <c r="C750" s="25"/>
      <c r="D750" s="25"/>
      <c r="E750" s="25"/>
      <c r="G750" s="4"/>
      <c r="I750" s="4"/>
      <c r="J750" s="4"/>
      <c r="T750" s="26"/>
      <c r="AD750" s="25" t="s">
        <v>696</v>
      </c>
      <c r="AE750" s="25">
        <v>15.063449999999996</v>
      </c>
      <c r="AF750" s="25">
        <v>15.063449999999996</v>
      </c>
      <c r="AG750" s="25" t="s">
        <v>204</v>
      </c>
      <c r="AH750" s="25" t="s">
        <v>222</v>
      </c>
    </row>
    <row r="751" spans="1:34" customFormat="1" x14ac:dyDescent="0.25">
      <c r="A751" s="25"/>
      <c r="B751" s="25"/>
      <c r="C751" s="25"/>
      <c r="D751" s="25"/>
      <c r="E751" s="25"/>
      <c r="G751" s="4"/>
      <c r="I751" s="4"/>
      <c r="J751" s="4"/>
      <c r="T751" s="26"/>
      <c r="AD751" s="25" t="s">
        <v>698</v>
      </c>
      <c r="AE751" s="25">
        <v>14.634362000000001</v>
      </c>
      <c r="AF751" s="25">
        <v>14.634362000000001</v>
      </c>
      <c r="AG751" s="25" t="s">
        <v>204</v>
      </c>
      <c r="AH751" s="25" t="s">
        <v>223</v>
      </c>
    </row>
    <row r="752" spans="1:34" customFormat="1" x14ac:dyDescent="0.25">
      <c r="A752" s="25"/>
      <c r="B752" s="25"/>
      <c r="C752" s="25"/>
      <c r="D752" s="25"/>
      <c r="E752" s="25"/>
      <c r="G752" s="4"/>
      <c r="I752" s="4"/>
      <c r="J752" s="4"/>
      <c r="T752" s="26"/>
      <c r="AD752" s="25" t="s">
        <v>635</v>
      </c>
      <c r="AE752" s="25">
        <v>0.18816300000000014</v>
      </c>
      <c r="AF752" s="25">
        <v>0.18816300000000014</v>
      </c>
      <c r="AG752" s="25" t="s">
        <v>20</v>
      </c>
      <c r="AH752" s="25" t="s">
        <v>218</v>
      </c>
    </row>
    <row r="753" spans="1:34" customFormat="1" x14ac:dyDescent="0.25">
      <c r="A753" s="25"/>
      <c r="B753" s="25"/>
      <c r="C753" s="25"/>
      <c r="D753" s="25"/>
      <c r="E753" s="25"/>
      <c r="G753" s="4"/>
      <c r="I753" s="4"/>
      <c r="J753" s="4"/>
      <c r="T753" s="26"/>
      <c r="AD753" s="25" t="s">
        <v>639</v>
      </c>
      <c r="AE753" s="25">
        <v>0.17584399999999997</v>
      </c>
      <c r="AF753" s="25">
        <v>0.17584399999999997</v>
      </c>
      <c r="AG753" s="25" t="s">
        <v>20</v>
      </c>
      <c r="AH753" s="25" t="s">
        <v>219</v>
      </c>
    </row>
    <row r="754" spans="1:34" customFormat="1" x14ac:dyDescent="0.25">
      <c r="A754" s="25"/>
      <c r="B754" s="25"/>
      <c r="C754" s="25"/>
      <c r="D754" s="25"/>
      <c r="E754" s="25"/>
      <c r="G754" s="4"/>
      <c r="I754" s="4"/>
      <c r="J754" s="4"/>
      <c r="T754" s="26"/>
      <c r="AD754" s="25" t="s">
        <v>656</v>
      </c>
      <c r="AE754" s="25">
        <v>19.30333700000001</v>
      </c>
      <c r="AF754" s="25">
        <v>19.30333700000001</v>
      </c>
      <c r="AG754" s="25" t="s">
        <v>15</v>
      </c>
      <c r="AH754" s="25" t="s">
        <v>218</v>
      </c>
    </row>
    <row r="755" spans="1:34" customFormat="1" x14ac:dyDescent="0.25">
      <c r="A755" s="25"/>
      <c r="B755" s="25"/>
      <c r="C755" s="25"/>
      <c r="D755" s="25"/>
      <c r="E755" s="25"/>
      <c r="G755" s="4"/>
      <c r="I755" s="4"/>
      <c r="J755" s="4"/>
      <c r="T755" s="26"/>
      <c r="AD755" s="25" t="s">
        <v>661</v>
      </c>
      <c r="AE755" s="25">
        <v>15.734137000000006</v>
      </c>
      <c r="AF755" s="25">
        <v>15.734137000000006</v>
      </c>
      <c r="AG755" s="25" t="s">
        <v>15</v>
      </c>
      <c r="AH755" s="25" t="s">
        <v>219</v>
      </c>
    </row>
    <row r="756" spans="1:34" customFormat="1" x14ac:dyDescent="0.25">
      <c r="A756" s="25"/>
      <c r="B756" s="25"/>
      <c r="C756" s="25"/>
      <c r="D756" s="25"/>
      <c r="E756" s="25"/>
      <c r="G756" s="4"/>
      <c r="I756" s="4"/>
      <c r="J756" s="4"/>
      <c r="T756" s="26"/>
      <c r="AD756" s="25" t="s">
        <v>996</v>
      </c>
      <c r="AE756" s="25">
        <v>0.25396199999999997</v>
      </c>
      <c r="AF756" s="25">
        <v>0.25396199999999997</v>
      </c>
      <c r="AG756" s="25" t="s">
        <v>16</v>
      </c>
      <c r="AH756" s="25" t="s">
        <v>218</v>
      </c>
    </row>
    <row r="757" spans="1:34" customFormat="1" x14ac:dyDescent="0.25">
      <c r="A757" s="25"/>
      <c r="B757" s="25"/>
      <c r="C757" s="25"/>
      <c r="D757" s="25"/>
      <c r="E757" s="25"/>
      <c r="G757" s="4"/>
      <c r="I757" s="4"/>
      <c r="J757" s="4"/>
      <c r="T757" s="26"/>
      <c r="AD757" s="25" t="s">
        <v>998</v>
      </c>
      <c r="AE757" s="25">
        <v>0.21400499999999986</v>
      </c>
      <c r="AF757" s="25">
        <v>0.21400499999999986</v>
      </c>
      <c r="AG757" s="25" t="s">
        <v>16</v>
      </c>
      <c r="AH757" s="25" t="s">
        <v>219</v>
      </c>
    </row>
    <row r="758" spans="1:34" customFormat="1" x14ac:dyDescent="0.25">
      <c r="A758" s="25"/>
      <c r="B758" s="25"/>
      <c r="C758" s="25"/>
      <c r="D758" s="25"/>
      <c r="E758" s="25"/>
      <c r="G758" s="4"/>
      <c r="I758" s="4"/>
      <c r="J758" s="4"/>
      <c r="T758" s="26"/>
      <c r="AD758" s="25" t="s">
        <v>664</v>
      </c>
      <c r="AE758" s="25">
        <v>15.765048999999996</v>
      </c>
      <c r="AF758" s="25">
        <v>15.765048999999996</v>
      </c>
      <c r="AG758" s="25" t="s">
        <v>17</v>
      </c>
      <c r="AH758" s="25" t="s">
        <v>218</v>
      </c>
    </row>
    <row r="759" spans="1:34" customFormat="1" x14ac:dyDescent="0.25">
      <c r="A759" s="25"/>
      <c r="B759" s="25"/>
      <c r="C759" s="25"/>
      <c r="D759" s="25"/>
      <c r="E759" s="25"/>
      <c r="G759" s="4"/>
      <c r="I759" s="4"/>
      <c r="J759" s="4"/>
      <c r="T759" s="26"/>
      <c r="AD759" s="25" t="s">
        <v>667</v>
      </c>
      <c r="AE759" s="25">
        <v>15.359452999999993</v>
      </c>
      <c r="AF759" s="25">
        <v>15.359452999999993</v>
      </c>
      <c r="AG759" s="25" t="s">
        <v>17</v>
      </c>
      <c r="AH759" s="25" t="s">
        <v>225</v>
      </c>
    </row>
    <row r="760" spans="1:34" customFormat="1" x14ac:dyDescent="0.25">
      <c r="A760" s="25"/>
      <c r="B760" s="25"/>
      <c r="C760" s="25"/>
      <c r="D760" s="25"/>
      <c r="E760" s="25"/>
      <c r="G760" s="4"/>
      <c r="I760" s="4"/>
      <c r="J760" s="4"/>
      <c r="T760" s="26"/>
      <c r="AD760" s="25" t="s">
        <v>682</v>
      </c>
      <c r="AE760" s="25">
        <v>0.21977199999999994</v>
      </c>
      <c r="AF760" s="25">
        <v>0.21977199999999994</v>
      </c>
      <c r="AG760" s="25" t="s">
        <v>47</v>
      </c>
      <c r="AH760" s="25" t="s">
        <v>218</v>
      </c>
    </row>
    <row r="761" spans="1:34" customFormat="1" x14ac:dyDescent="0.25">
      <c r="A761" s="25"/>
      <c r="B761" s="25"/>
      <c r="C761" s="25"/>
      <c r="D761" s="25"/>
      <c r="E761" s="25"/>
      <c r="G761" s="4"/>
      <c r="I761" s="4"/>
      <c r="J761" s="4"/>
      <c r="T761" s="26"/>
      <c r="AD761" s="25" t="s">
        <v>686</v>
      </c>
      <c r="AE761" s="25">
        <v>0.20745500000000008</v>
      </c>
      <c r="AF761" s="25">
        <v>0.20745500000000008</v>
      </c>
      <c r="AG761" s="25" t="s">
        <v>47</v>
      </c>
      <c r="AH761" s="25" t="s">
        <v>219</v>
      </c>
    </row>
    <row r="762" spans="1:34" customFormat="1" x14ac:dyDescent="0.25">
      <c r="A762" s="25"/>
      <c r="B762" s="25"/>
      <c r="C762" s="25"/>
      <c r="D762" s="25"/>
      <c r="E762" s="25"/>
      <c r="G762" s="4"/>
      <c r="I762" s="4"/>
      <c r="J762" s="4"/>
      <c r="T762" s="26"/>
      <c r="AD762" s="25" t="s">
        <v>695</v>
      </c>
      <c r="AE762" s="25">
        <v>15.026921000000005</v>
      </c>
      <c r="AF762" s="25">
        <v>15.026921000000005</v>
      </c>
      <c r="AG762" s="25" t="s">
        <v>204</v>
      </c>
      <c r="AH762" s="25" t="s">
        <v>218</v>
      </c>
    </row>
    <row r="763" spans="1:34" customFormat="1" x14ac:dyDescent="0.25">
      <c r="A763" s="25"/>
      <c r="B763" s="25"/>
      <c r="C763" s="25"/>
      <c r="D763" s="25"/>
      <c r="E763" s="25"/>
      <c r="G763" s="4"/>
      <c r="I763" s="4"/>
      <c r="J763" s="4"/>
      <c r="T763" s="26"/>
      <c r="AD763" s="25" t="s">
        <v>697</v>
      </c>
      <c r="AE763" s="25">
        <v>14.618611999999994</v>
      </c>
      <c r="AF763" s="25">
        <v>14.618611999999994</v>
      </c>
      <c r="AG763" s="25" t="s">
        <v>204</v>
      </c>
      <c r="AH763" s="25" t="s">
        <v>219</v>
      </c>
    </row>
    <row r="764" spans="1:34" customFormat="1" x14ac:dyDescent="0.25">
      <c r="A764" s="25"/>
      <c r="B764" s="25"/>
      <c r="C764" s="25"/>
      <c r="D764" s="25"/>
      <c r="E764" s="25"/>
      <c r="G764" s="4"/>
      <c r="I764" s="4"/>
      <c r="J764" s="4"/>
      <c r="T764" s="26"/>
      <c r="AD764" s="25" t="s">
        <v>690</v>
      </c>
      <c r="AE764" s="25">
        <v>12.854486999999999</v>
      </c>
      <c r="AF764" s="25">
        <v>12.854486999999999</v>
      </c>
      <c r="AG764" s="25" t="s">
        <v>87</v>
      </c>
      <c r="AH764" s="25" t="s">
        <v>210</v>
      </c>
    </row>
    <row r="765" spans="1:34" customFormat="1" x14ac:dyDescent="0.25">
      <c r="A765" s="25"/>
      <c r="B765" s="25"/>
      <c r="C765" s="25"/>
      <c r="D765" s="25"/>
      <c r="E765" s="25"/>
      <c r="G765" s="4"/>
      <c r="I765" s="4"/>
      <c r="J765" s="4"/>
      <c r="T765" s="26"/>
      <c r="AD765" s="25" t="s">
        <v>690</v>
      </c>
      <c r="AE765" s="25">
        <v>12.854486999999999</v>
      </c>
      <c r="AF765" s="25">
        <v>12.854486999999999</v>
      </c>
      <c r="AG765" s="25" t="s">
        <v>87</v>
      </c>
      <c r="AH765" s="25" t="s">
        <v>210</v>
      </c>
    </row>
    <row r="766" spans="1:34" customFormat="1" x14ac:dyDescent="0.25">
      <c r="A766" s="25"/>
      <c r="B766" s="25"/>
      <c r="C766" s="25"/>
      <c r="D766" s="25"/>
      <c r="E766" s="25"/>
      <c r="G766" s="4"/>
      <c r="I766" s="4"/>
      <c r="J766" s="4"/>
      <c r="T766" s="26"/>
      <c r="AD766" s="25" t="s">
        <v>667</v>
      </c>
      <c r="AE766" s="25">
        <v>15.359452999999993</v>
      </c>
      <c r="AF766" s="25">
        <v>15.359452999999993</v>
      </c>
      <c r="AG766" s="25" t="s">
        <v>17</v>
      </c>
      <c r="AH766" s="25" t="s">
        <v>225</v>
      </c>
    </row>
    <row r="767" spans="1:34" customFormat="1" x14ac:dyDescent="0.25">
      <c r="A767" s="25"/>
      <c r="B767" s="25"/>
      <c r="C767" s="25"/>
      <c r="D767" s="25"/>
      <c r="E767" s="25"/>
      <c r="G767" s="4"/>
      <c r="I767" s="4"/>
      <c r="J767" s="4"/>
      <c r="T767" s="26"/>
      <c r="AD767" s="25" t="s">
        <v>664</v>
      </c>
      <c r="AE767" s="25">
        <v>15.765048999999996</v>
      </c>
      <c r="AF767" s="25">
        <v>15.765048999999996</v>
      </c>
      <c r="AG767" s="25" t="s">
        <v>17</v>
      </c>
      <c r="AH767" s="25" t="s">
        <v>218</v>
      </c>
    </row>
    <row r="768" spans="1:34" customFormat="1" x14ac:dyDescent="0.25">
      <c r="A768" s="25"/>
      <c r="B768" s="25"/>
      <c r="C768" s="25"/>
      <c r="D768" s="25"/>
      <c r="E768" s="25"/>
      <c r="G768" s="4"/>
      <c r="I768" s="4"/>
      <c r="J768" s="4"/>
      <c r="T768" s="26"/>
      <c r="AD768" s="25" t="s">
        <v>695</v>
      </c>
      <c r="AE768" s="25">
        <v>15.026921000000005</v>
      </c>
      <c r="AF768" s="25">
        <v>15.026921000000005</v>
      </c>
      <c r="AG768" s="25" t="s">
        <v>204</v>
      </c>
      <c r="AH768" s="25" t="s">
        <v>218</v>
      </c>
    </row>
    <row r="769" spans="1:34" customFormat="1" x14ac:dyDescent="0.25">
      <c r="A769" s="25"/>
      <c r="B769" s="25"/>
      <c r="C769" s="25"/>
      <c r="D769" s="25"/>
      <c r="E769" s="25"/>
      <c r="G769" s="4"/>
      <c r="I769" s="4"/>
      <c r="J769" s="4"/>
      <c r="T769" s="26"/>
      <c r="AD769" s="25" t="s">
        <v>697</v>
      </c>
      <c r="AE769" s="25">
        <v>14.618611999999994</v>
      </c>
      <c r="AF769" s="25">
        <v>14.618611999999994</v>
      </c>
      <c r="AG769" s="25" t="s">
        <v>204</v>
      </c>
      <c r="AH769" s="25" t="s">
        <v>219</v>
      </c>
    </row>
    <row r="770" spans="1:34" customFormat="1" x14ac:dyDescent="0.25">
      <c r="A770" s="25"/>
      <c r="B770" s="25"/>
      <c r="C770" s="25"/>
      <c r="D770" s="25"/>
      <c r="E770" s="25"/>
      <c r="G770" s="4"/>
      <c r="I770" s="4"/>
      <c r="J770" s="4"/>
      <c r="T770" s="26"/>
      <c r="AD770" s="25" t="s">
        <v>635</v>
      </c>
      <c r="AE770" s="25">
        <v>0.18816300000000014</v>
      </c>
      <c r="AF770" s="25">
        <v>0.18816300000000014</v>
      </c>
      <c r="AG770" s="25" t="s">
        <v>20</v>
      </c>
      <c r="AH770" s="25" t="s">
        <v>218</v>
      </c>
    </row>
    <row r="771" spans="1:34" customFormat="1" x14ac:dyDescent="0.25">
      <c r="A771" s="25"/>
      <c r="B771" s="25"/>
      <c r="C771" s="25"/>
      <c r="D771" s="25"/>
      <c r="E771" s="25"/>
      <c r="G771" s="4"/>
      <c r="I771" s="4"/>
      <c r="J771" s="4"/>
      <c r="T771" s="26"/>
      <c r="AD771" s="25" t="s">
        <v>639</v>
      </c>
      <c r="AE771" s="25">
        <v>0.17584399999999997</v>
      </c>
      <c r="AF771" s="25">
        <v>0.17584399999999997</v>
      </c>
      <c r="AG771" s="25" t="s">
        <v>20</v>
      </c>
      <c r="AH771" s="25" t="s">
        <v>219</v>
      </c>
    </row>
    <row r="772" spans="1:34" customFormat="1" x14ac:dyDescent="0.25">
      <c r="A772" s="25"/>
      <c r="B772" s="25"/>
      <c r="C772" s="25"/>
      <c r="D772" s="25"/>
      <c r="E772" s="25"/>
      <c r="G772" s="4"/>
      <c r="I772" s="4"/>
      <c r="J772" s="4"/>
      <c r="T772" s="26"/>
      <c r="AD772" s="25" t="s">
        <v>682</v>
      </c>
      <c r="AE772" s="25">
        <v>0.21977199999999994</v>
      </c>
      <c r="AF772" s="25">
        <v>0.21977199999999994</v>
      </c>
      <c r="AG772" s="25" t="s">
        <v>47</v>
      </c>
      <c r="AH772" s="25" t="s">
        <v>218</v>
      </c>
    </row>
    <row r="773" spans="1:34" customFormat="1" x14ac:dyDescent="0.25">
      <c r="A773" s="25"/>
      <c r="B773" s="25"/>
      <c r="C773" s="25"/>
      <c r="D773" s="25"/>
      <c r="E773" s="25"/>
      <c r="G773" s="4"/>
      <c r="I773" s="4"/>
      <c r="J773" s="4"/>
      <c r="T773" s="26"/>
      <c r="AD773" s="25" t="s">
        <v>686</v>
      </c>
      <c r="AE773" s="25">
        <v>0.20745500000000008</v>
      </c>
      <c r="AF773" s="25">
        <v>0.20745500000000008</v>
      </c>
      <c r="AG773" s="25" t="s">
        <v>47</v>
      </c>
      <c r="AH773" s="25" t="s">
        <v>219</v>
      </c>
    </row>
    <row r="774" spans="1:34" customFormat="1" x14ac:dyDescent="0.25">
      <c r="A774" s="25"/>
      <c r="B774" s="25"/>
      <c r="C774" s="25"/>
      <c r="D774" s="25"/>
      <c r="E774" s="25"/>
      <c r="G774" s="4"/>
      <c r="I774" s="4"/>
      <c r="J774" s="4"/>
      <c r="T774" s="26"/>
      <c r="AD774" s="25" t="s">
        <v>661</v>
      </c>
      <c r="AE774" s="25">
        <v>15.734137000000006</v>
      </c>
      <c r="AF774" s="25">
        <v>15.734137000000006</v>
      </c>
      <c r="AG774" s="25" t="s">
        <v>15</v>
      </c>
      <c r="AH774" s="25" t="s">
        <v>219</v>
      </c>
    </row>
    <row r="775" spans="1:34" customFormat="1" x14ac:dyDescent="0.25">
      <c r="A775" s="25"/>
      <c r="B775" s="25"/>
      <c r="C775" s="25"/>
      <c r="D775" s="25"/>
      <c r="E775" s="25"/>
      <c r="G775" s="4"/>
      <c r="I775" s="4"/>
      <c r="J775" s="4"/>
      <c r="T775" s="26"/>
      <c r="AD775" s="25" t="s">
        <v>656</v>
      </c>
      <c r="AE775" s="25">
        <v>19.30333700000001</v>
      </c>
      <c r="AF775" s="25">
        <v>19.30333700000001</v>
      </c>
      <c r="AG775" s="25" t="s">
        <v>15</v>
      </c>
      <c r="AH775" s="25" t="s">
        <v>218</v>
      </c>
    </row>
    <row r="776" spans="1:34" customFormat="1" x14ac:dyDescent="0.25">
      <c r="A776" s="25"/>
      <c r="B776" s="25"/>
      <c r="C776" s="25"/>
      <c r="D776" s="25"/>
      <c r="E776" s="25"/>
      <c r="G776" s="4"/>
      <c r="I776" s="4"/>
      <c r="J776" s="4"/>
      <c r="T776" s="26"/>
      <c r="AD776" s="25" t="s">
        <v>998</v>
      </c>
      <c r="AE776" s="25">
        <v>0.21400499999999986</v>
      </c>
      <c r="AF776" s="25">
        <v>0.21400499999999986</v>
      </c>
      <c r="AG776" s="25" t="s">
        <v>16</v>
      </c>
      <c r="AH776" s="25" t="s">
        <v>219</v>
      </c>
    </row>
    <row r="777" spans="1:34" customFormat="1" x14ac:dyDescent="0.25">
      <c r="A777" s="25"/>
      <c r="B777" s="25"/>
      <c r="C777" s="25"/>
      <c r="D777" s="25"/>
      <c r="E777" s="25"/>
      <c r="G777" s="4"/>
      <c r="I777" s="4"/>
      <c r="J777" s="4"/>
      <c r="T777" s="26"/>
      <c r="AD777" s="25" t="s">
        <v>996</v>
      </c>
      <c r="AE777" s="25">
        <v>0.25396199999999997</v>
      </c>
      <c r="AF777" s="25">
        <v>0.25396199999999997</v>
      </c>
      <c r="AG777" s="25" t="s">
        <v>16</v>
      </c>
      <c r="AH777" s="25" t="s">
        <v>218</v>
      </c>
    </row>
    <row r="778" spans="1:34" customFormat="1" x14ac:dyDescent="0.25">
      <c r="A778" s="25"/>
      <c r="B778" s="25"/>
      <c r="C778" s="25"/>
      <c r="D778" s="25"/>
      <c r="E778" s="25"/>
      <c r="G778" s="4"/>
      <c r="I778" s="4"/>
      <c r="J778" s="4"/>
      <c r="T778" s="26"/>
      <c r="AD778" s="25" t="s">
        <v>629</v>
      </c>
      <c r="AE778" s="25">
        <v>0.9</v>
      </c>
      <c r="AF778" s="25">
        <v>0.9</v>
      </c>
      <c r="AG778" s="25" t="s">
        <v>2</v>
      </c>
      <c r="AH778" s="25" t="s">
        <v>210</v>
      </c>
    </row>
    <row r="779" spans="1:34" customFormat="1" x14ac:dyDescent="0.25">
      <c r="A779" s="25"/>
      <c r="B779" s="25"/>
      <c r="C779" s="25"/>
      <c r="D779" s="25"/>
      <c r="E779" s="25"/>
      <c r="G779" s="4"/>
      <c r="I779" s="4"/>
      <c r="J779" s="4"/>
      <c r="T779" s="26"/>
      <c r="AD779" s="25" t="s">
        <v>677</v>
      </c>
      <c r="AE779" s="25">
        <v>0.29440899999999998</v>
      </c>
      <c r="AF779" s="25">
        <v>0.29440899999999998</v>
      </c>
      <c r="AG779" s="25" t="s">
        <v>41</v>
      </c>
      <c r="AH779" s="25" t="s">
        <v>214</v>
      </c>
    </row>
    <row r="780" spans="1:34" customFormat="1" x14ac:dyDescent="0.25">
      <c r="A780" s="25"/>
      <c r="B780" s="25"/>
      <c r="C780" s="25"/>
      <c r="D780" s="25"/>
      <c r="E780" s="25"/>
      <c r="G780" s="4"/>
      <c r="I780" s="4"/>
      <c r="J780" s="4"/>
      <c r="T780" s="26"/>
      <c r="AD780" s="25" t="s">
        <v>676</v>
      </c>
      <c r="AE780" s="25">
        <v>0.29440899999999998</v>
      </c>
      <c r="AF780" s="25">
        <v>0.29440899999999998</v>
      </c>
      <c r="AG780" s="25" t="s">
        <v>41</v>
      </c>
      <c r="AH780" s="25" t="s">
        <v>210</v>
      </c>
    </row>
    <row r="781" spans="1:34" customFormat="1" x14ac:dyDescent="0.25">
      <c r="A781" s="25"/>
      <c r="B781" s="25"/>
      <c r="C781" s="25"/>
      <c r="D781" s="25"/>
      <c r="E781" s="25"/>
      <c r="G781" s="4"/>
      <c r="I781" s="4"/>
      <c r="J781" s="4"/>
      <c r="T781" s="26"/>
      <c r="AD781" s="25" t="s">
        <v>693</v>
      </c>
      <c r="AE781" s="25">
        <v>0.2243</v>
      </c>
      <c r="AF781" s="25">
        <v>0.2243</v>
      </c>
      <c r="AG781" s="25" t="s">
        <v>168</v>
      </c>
      <c r="AH781" s="25" t="s">
        <v>217</v>
      </c>
    </row>
    <row r="782" spans="1:34" customFormat="1" x14ac:dyDescent="0.25">
      <c r="A782" s="25"/>
      <c r="B782" s="25"/>
      <c r="C782" s="25"/>
      <c r="D782" s="25"/>
      <c r="E782" s="25"/>
      <c r="G782" s="4"/>
      <c r="I782" s="4"/>
      <c r="J782" s="4"/>
      <c r="T782" s="26"/>
      <c r="AD782" s="25" t="s">
        <v>691</v>
      </c>
      <c r="AE782" s="25">
        <v>0.2331</v>
      </c>
      <c r="AF782" s="25">
        <v>0.2331</v>
      </c>
      <c r="AG782" s="25" t="s">
        <v>168</v>
      </c>
      <c r="AH782" s="25" t="s">
        <v>216</v>
      </c>
    </row>
    <row r="783" spans="1:34" customFormat="1" x14ac:dyDescent="0.25">
      <c r="A783" s="25"/>
      <c r="B783" s="25"/>
      <c r="C783" s="25"/>
      <c r="D783" s="25"/>
      <c r="E783" s="25"/>
      <c r="G783" s="4"/>
      <c r="I783" s="4"/>
      <c r="J783" s="4"/>
      <c r="T783" s="26"/>
      <c r="AD783" s="25" t="s">
        <v>719</v>
      </c>
      <c r="AE783" s="25">
        <v>21.691000000000003</v>
      </c>
      <c r="AF783" s="25">
        <v>21.691000000000003</v>
      </c>
      <c r="AG783" s="25" t="s">
        <v>14</v>
      </c>
      <c r="AH783" s="25" t="s">
        <v>227</v>
      </c>
    </row>
    <row r="784" spans="1:34" customFormat="1" x14ac:dyDescent="0.25">
      <c r="A784" s="25"/>
      <c r="B784" s="25"/>
      <c r="C784" s="25"/>
      <c r="D784" s="25"/>
      <c r="E784" s="25"/>
      <c r="G784" s="4"/>
      <c r="I784" s="4"/>
      <c r="J784" s="4"/>
      <c r="T784" s="26"/>
      <c r="AD784" s="25" t="s">
        <v>652</v>
      </c>
      <c r="AE784" s="25">
        <v>25.211600000000001</v>
      </c>
      <c r="AF784" s="25">
        <v>25.211600000000001</v>
      </c>
      <c r="AG784" s="25" t="s">
        <v>14</v>
      </c>
      <c r="AH784" s="25" t="s">
        <v>216</v>
      </c>
    </row>
    <row r="785" spans="1:34" customFormat="1" x14ac:dyDescent="0.25">
      <c r="A785" s="25"/>
      <c r="B785" s="25"/>
      <c r="C785" s="25"/>
      <c r="D785" s="25"/>
      <c r="E785" s="25"/>
      <c r="G785" s="4"/>
      <c r="I785" s="4"/>
      <c r="J785" s="4"/>
      <c r="T785" s="26"/>
      <c r="AD785" s="25" t="s">
        <v>687</v>
      </c>
      <c r="AE785" s="25">
        <v>0.19670000000000001</v>
      </c>
      <c r="AF785" s="25">
        <v>0.19670000000000001</v>
      </c>
      <c r="AG785" s="25" t="s">
        <v>47</v>
      </c>
      <c r="AH785" s="25" t="s">
        <v>217</v>
      </c>
    </row>
    <row r="786" spans="1:34" customFormat="1" x14ac:dyDescent="0.25">
      <c r="A786" s="25"/>
      <c r="B786" s="25"/>
      <c r="C786" s="25"/>
      <c r="D786" s="25"/>
      <c r="E786" s="25"/>
      <c r="G786" s="4"/>
      <c r="I786" s="4"/>
      <c r="J786" s="4"/>
      <c r="T786" s="26"/>
      <c r="AD786" s="25" t="s">
        <v>683</v>
      </c>
      <c r="AE786" s="25">
        <v>0.23169999999999999</v>
      </c>
      <c r="AF786" s="25">
        <v>0.23169999999999999</v>
      </c>
      <c r="AG786" s="25" t="s">
        <v>47</v>
      </c>
      <c r="AH786" s="25" t="s">
        <v>216</v>
      </c>
    </row>
    <row r="787" spans="1:34" customFormat="1" x14ac:dyDescent="0.25">
      <c r="A787" s="25"/>
      <c r="B787" s="25"/>
      <c r="C787" s="25"/>
      <c r="D787" s="25"/>
      <c r="E787" s="25"/>
      <c r="G787" s="4"/>
      <c r="I787" s="4"/>
      <c r="J787" s="4"/>
      <c r="T787" s="26"/>
      <c r="AD787" s="25" t="s">
        <v>680</v>
      </c>
      <c r="AE787" s="25">
        <v>0.224</v>
      </c>
      <c r="AF787" s="25">
        <v>0.224</v>
      </c>
      <c r="AG787" s="25" t="s">
        <v>45</v>
      </c>
      <c r="AH787" s="25" t="s">
        <v>217</v>
      </c>
    </row>
    <row r="788" spans="1:34" customFormat="1" x14ac:dyDescent="0.25">
      <c r="A788" s="25"/>
      <c r="B788" s="25"/>
      <c r="C788" s="25"/>
      <c r="D788" s="25"/>
      <c r="E788" s="25"/>
      <c r="G788" s="4"/>
      <c r="I788" s="4"/>
      <c r="J788" s="4"/>
      <c r="T788" s="26"/>
      <c r="AD788" s="25" t="s">
        <v>1003</v>
      </c>
      <c r="AE788" s="25">
        <v>0.2036</v>
      </c>
      <c r="AF788" s="25">
        <v>0.2036</v>
      </c>
      <c r="AG788" s="25" t="s">
        <v>16</v>
      </c>
      <c r="AH788" s="25" t="s">
        <v>217</v>
      </c>
    </row>
    <row r="789" spans="1:34" customFormat="1" x14ac:dyDescent="0.25">
      <c r="A789" s="25"/>
      <c r="B789" s="25"/>
      <c r="C789" s="25"/>
      <c r="D789" s="25"/>
      <c r="E789" s="25"/>
      <c r="G789" s="4"/>
      <c r="I789" s="4"/>
      <c r="J789" s="4"/>
      <c r="T789" s="26"/>
      <c r="AD789" s="25" t="s">
        <v>669</v>
      </c>
      <c r="AE789" s="25">
        <v>0.26379999999999998</v>
      </c>
      <c r="AF789" s="25">
        <v>0.26379999999999998</v>
      </c>
      <c r="AG789" s="25" t="s">
        <v>40</v>
      </c>
      <c r="AH789" s="25" t="s">
        <v>216</v>
      </c>
    </row>
    <row r="790" spans="1:34" customFormat="1" x14ac:dyDescent="0.25">
      <c r="A790" s="25"/>
      <c r="B790" s="25"/>
      <c r="C790" s="25"/>
      <c r="D790" s="25"/>
      <c r="E790" s="25"/>
      <c r="G790" s="4"/>
      <c r="I790" s="4"/>
      <c r="J790" s="4"/>
      <c r="T790" s="26"/>
      <c r="AD790" s="25" t="s">
        <v>673</v>
      </c>
      <c r="AE790" s="25">
        <v>0.25059999999999999</v>
      </c>
      <c r="AF790" s="25">
        <v>0.25059999999999999</v>
      </c>
      <c r="AG790" s="25" t="s">
        <v>40</v>
      </c>
      <c r="AH790" s="25" t="s">
        <v>217</v>
      </c>
    </row>
    <row r="791" spans="1:34" customFormat="1" x14ac:dyDescent="0.25">
      <c r="A791" s="25"/>
      <c r="B791" s="25"/>
      <c r="C791" s="25"/>
      <c r="D791" s="25"/>
      <c r="E791" s="25"/>
      <c r="G791" s="4"/>
      <c r="I791" s="4"/>
      <c r="J791" s="4"/>
      <c r="T791" s="26"/>
      <c r="AD791" s="25" t="s">
        <v>678</v>
      </c>
      <c r="AE791" s="25">
        <v>0.23130000000000001</v>
      </c>
      <c r="AF791" s="25">
        <v>0.23130000000000001</v>
      </c>
      <c r="AG791" s="25" t="s">
        <v>45</v>
      </c>
      <c r="AH791" s="25" t="s">
        <v>216</v>
      </c>
    </row>
    <row r="792" spans="1:34" customFormat="1" x14ac:dyDescent="0.25">
      <c r="A792" s="25"/>
      <c r="B792" s="25"/>
      <c r="C792" s="25"/>
      <c r="D792" s="25"/>
      <c r="E792" s="25"/>
      <c r="G792" s="4"/>
      <c r="I792" s="4"/>
      <c r="J792" s="4"/>
      <c r="T792" s="26"/>
      <c r="AD792" s="25" t="s">
        <v>690</v>
      </c>
      <c r="AE792" s="25">
        <v>12.854486999999999</v>
      </c>
      <c r="AF792" s="25">
        <v>12.854486999999999</v>
      </c>
      <c r="AG792" s="25" t="s">
        <v>87</v>
      </c>
      <c r="AH792" s="25" t="s">
        <v>210</v>
      </c>
    </row>
    <row r="793" spans="1:34" customFormat="1" x14ac:dyDescent="0.25">
      <c r="A793" s="25"/>
      <c r="B793" s="25"/>
      <c r="C793" s="25"/>
      <c r="D793" s="25"/>
      <c r="E793" s="25"/>
      <c r="G793" s="4"/>
      <c r="I793" s="4"/>
      <c r="J793" s="4"/>
      <c r="T793" s="26"/>
      <c r="AD793" s="25" t="s">
        <v>667</v>
      </c>
      <c r="AE793" s="25">
        <v>15.359452999999993</v>
      </c>
      <c r="AF793" s="25">
        <v>15.359452999999993</v>
      </c>
      <c r="AG793" s="25" t="s">
        <v>17</v>
      </c>
      <c r="AH793" s="25" t="s">
        <v>225</v>
      </c>
    </row>
    <row r="794" spans="1:34" customFormat="1" x14ac:dyDescent="0.25">
      <c r="A794" s="25"/>
      <c r="B794" s="25"/>
      <c r="C794" s="25"/>
      <c r="D794" s="25"/>
      <c r="E794" s="25"/>
      <c r="G794" s="4"/>
      <c r="I794" s="4"/>
      <c r="J794" s="4"/>
      <c r="T794" s="26"/>
      <c r="AD794" s="25" t="s">
        <v>664</v>
      </c>
      <c r="AE794" s="25">
        <v>15.765048999999996</v>
      </c>
      <c r="AF794" s="25">
        <v>15.765048999999996</v>
      </c>
      <c r="AG794" s="25" t="s">
        <v>17</v>
      </c>
      <c r="AH794" s="25" t="s">
        <v>218</v>
      </c>
    </row>
    <row r="795" spans="1:34" customFormat="1" x14ac:dyDescent="0.25">
      <c r="A795" s="25"/>
      <c r="B795" s="25"/>
      <c r="C795" s="25"/>
      <c r="D795" s="25"/>
      <c r="E795" s="25"/>
      <c r="G795" s="4"/>
      <c r="I795" s="4"/>
      <c r="J795" s="4"/>
      <c r="T795" s="26"/>
      <c r="AD795" s="25" t="s">
        <v>695</v>
      </c>
      <c r="AE795" s="25">
        <v>15.026921000000005</v>
      </c>
      <c r="AF795" s="25">
        <v>15.026921000000005</v>
      </c>
      <c r="AG795" s="25" t="s">
        <v>204</v>
      </c>
      <c r="AH795" s="25" t="s">
        <v>218</v>
      </c>
    </row>
    <row r="796" spans="1:34" customFormat="1" x14ac:dyDescent="0.25">
      <c r="A796" s="25"/>
      <c r="B796" s="25"/>
      <c r="C796" s="25"/>
      <c r="D796" s="25"/>
      <c r="E796" s="25"/>
      <c r="G796" s="4"/>
      <c r="I796" s="4"/>
      <c r="J796" s="4"/>
      <c r="T796" s="26"/>
      <c r="AD796" s="25" t="s">
        <v>697</v>
      </c>
      <c r="AE796" s="25">
        <v>14.618611999999994</v>
      </c>
      <c r="AF796" s="25">
        <v>14.618611999999994</v>
      </c>
      <c r="AG796" s="25" t="s">
        <v>204</v>
      </c>
      <c r="AH796" s="25" t="s">
        <v>219</v>
      </c>
    </row>
    <row r="797" spans="1:34" customFormat="1" x14ac:dyDescent="0.25">
      <c r="A797" s="25"/>
      <c r="B797" s="25"/>
      <c r="C797" s="25"/>
      <c r="D797" s="25"/>
      <c r="E797" s="25"/>
      <c r="G797" s="4"/>
      <c r="I797" s="4"/>
      <c r="J797" s="4"/>
      <c r="T797" s="26"/>
      <c r="AD797" s="25" t="s">
        <v>632</v>
      </c>
      <c r="AE797" s="25">
        <v>0.31229999999999997</v>
      </c>
      <c r="AF797" s="25">
        <v>0.31229999999999997</v>
      </c>
      <c r="AG797" s="25" t="s">
        <v>19</v>
      </c>
      <c r="AH797" s="25" t="s">
        <v>216</v>
      </c>
    </row>
    <row r="798" spans="1:34" customFormat="1" x14ac:dyDescent="0.25">
      <c r="A798" s="25"/>
      <c r="B798" s="25"/>
      <c r="C798" s="25"/>
      <c r="D798" s="25"/>
      <c r="E798" s="25"/>
      <c r="G798" s="4"/>
      <c r="I798" s="4"/>
      <c r="J798" s="4"/>
      <c r="T798" s="26"/>
      <c r="AD798" s="25" t="s">
        <v>634</v>
      </c>
      <c r="AE798" s="25">
        <v>0.28470000000000001</v>
      </c>
      <c r="AF798" s="25">
        <v>0.28470000000000001</v>
      </c>
      <c r="AG798" s="25" t="s">
        <v>19</v>
      </c>
      <c r="AH798" s="25" t="s">
        <v>217</v>
      </c>
    </row>
    <row r="799" spans="1:34" customFormat="1" x14ac:dyDescent="0.25">
      <c r="A799" s="25"/>
      <c r="B799" s="25"/>
      <c r="C799" s="25"/>
      <c r="D799" s="25"/>
      <c r="E799" s="25"/>
      <c r="G799" s="4"/>
      <c r="I799" s="4"/>
      <c r="J799" s="4"/>
      <c r="T799" s="26"/>
      <c r="AD799" s="25" t="s">
        <v>637</v>
      </c>
      <c r="AE799" s="25">
        <v>0.17930000000000001</v>
      </c>
      <c r="AF799" s="25">
        <v>0.17930000000000001</v>
      </c>
      <c r="AG799" s="25" t="s">
        <v>20</v>
      </c>
      <c r="AH799" s="25" t="s">
        <v>216</v>
      </c>
    </row>
    <row r="800" spans="1:34" customFormat="1" x14ac:dyDescent="0.25">
      <c r="A800" s="25"/>
      <c r="B800" s="25"/>
      <c r="C800" s="25"/>
      <c r="D800" s="25"/>
      <c r="E800" s="25"/>
      <c r="G800" s="4"/>
      <c r="I800" s="4"/>
      <c r="J800" s="4"/>
      <c r="T800" s="26"/>
      <c r="AD800" s="25" t="s">
        <v>640</v>
      </c>
      <c r="AE800" s="25">
        <v>0.16719999999999999</v>
      </c>
      <c r="AF800" s="25">
        <v>0.16719999999999999</v>
      </c>
      <c r="AG800" s="25" t="s">
        <v>20</v>
      </c>
      <c r="AH800" s="25" t="s">
        <v>217</v>
      </c>
    </row>
    <row r="801" spans="1:34" customFormat="1" x14ac:dyDescent="0.25">
      <c r="A801" s="25"/>
      <c r="B801" s="25"/>
      <c r="C801" s="25"/>
      <c r="D801" s="25"/>
      <c r="E801" s="25"/>
      <c r="G801" s="4"/>
      <c r="I801" s="4"/>
      <c r="J801" s="4"/>
      <c r="T801" s="26"/>
      <c r="AD801" s="25" t="s">
        <v>647</v>
      </c>
      <c r="AE801" s="25">
        <v>0.29120000000000001</v>
      </c>
      <c r="AF801" s="25">
        <v>0.29120000000000001</v>
      </c>
      <c r="AG801" s="25" t="s">
        <v>13</v>
      </c>
      <c r="AH801" s="25" t="s">
        <v>216</v>
      </c>
    </row>
    <row r="802" spans="1:34" customFormat="1" x14ac:dyDescent="0.25">
      <c r="A802" s="25"/>
      <c r="B802" s="25"/>
      <c r="C802" s="25"/>
      <c r="D802" s="25"/>
      <c r="E802" s="25"/>
      <c r="G802" s="4"/>
      <c r="I802" s="4"/>
      <c r="J802" s="4"/>
      <c r="T802" s="26"/>
      <c r="AD802" s="25" t="s">
        <v>649</v>
      </c>
      <c r="AE802" s="25">
        <v>0.2616</v>
      </c>
      <c r="AF802" s="25">
        <v>0.2616</v>
      </c>
      <c r="AG802" s="25" t="s">
        <v>13</v>
      </c>
      <c r="AH802" s="25" t="s">
        <v>217</v>
      </c>
    </row>
    <row r="803" spans="1:34" customFormat="1" x14ac:dyDescent="0.25">
      <c r="A803" s="25"/>
      <c r="B803" s="25"/>
      <c r="C803" s="25"/>
      <c r="D803" s="25"/>
      <c r="E803" s="25"/>
      <c r="G803" s="4"/>
      <c r="I803" s="4"/>
      <c r="J803" s="4"/>
      <c r="T803" s="26"/>
      <c r="AD803" s="25" t="s">
        <v>645</v>
      </c>
      <c r="AE803" s="25">
        <v>0.32230000000000003</v>
      </c>
      <c r="AF803" s="25">
        <v>0.32230000000000003</v>
      </c>
      <c r="AG803" s="25" t="s">
        <v>12</v>
      </c>
      <c r="AH803" s="25" t="s">
        <v>216</v>
      </c>
    </row>
    <row r="804" spans="1:34" customFormat="1" x14ac:dyDescent="0.25">
      <c r="A804" s="25"/>
      <c r="B804" s="25"/>
      <c r="C804" s="25"/>
      <c r="D804" s="25"/>
      <c r="E804" s="25"/>
      <c r="G804" s="4"/>
      <c r="I804" s="4"/>
      <c r="J804" s="4"/>
      <c r="T804" s="26"/>
      <c r="AD804" s="25" t="s">
        <v>646</v>
      </c>
      <c r="AE804" s="25">
        <v>0.30719999999999997</v>
      </c>
      <c r="AF804" s="25">
        <v>0.30719999999999997</v>
      </c>
      <c r="AG804" s="25" t="s">
        <v>12</v>
      </c>
      <c r="AH804" s="25" t="s">
        <v>217</v>
      </c>
    </row>
    <row r="805" spans="1:34" customFormat="1" x14ac:dyDescent="0.25">
      <c r="A805" s="25"/>
      <c r="B805" s="25"/>
      <c r="C805" s="25"/>
      <c r="D805" s="25"/>
      <c r="E805" s="25"/>
      <c r="G805" s="4"/>
      <c r="I805" s="4"/>
      <c r="J805" s="4"/>
      <c r="T805" s="26"/>
      <c r="AD805" s="25" t="s">
        <v>658</v>
      </c>
      <c r="AE805" s="25">
        <v>18.727899999999998</v>
      </c>
      <c r="AF805" s="25">
        <v>18.727899999999998</v>
      </c>
      <c r="AG805" s="25" t="s">
        <v>15</v>
      </c>
      <c r="AH805" s="25" t="s">
        <v>216</v>
      </c>
    </row>
    <row r="806" spans="1:34" customFormat="1" x14ac:dyDescent="0.25">
      <c r="A806" s="25"/>
      <c r="B806" s="25"/>
      <c r="C806" s="25"/>
      <c r="D806" s="25"/>
      <c r="E806" s="25"/>
      <c r="G806" s="4"/>
      <c r="I806" s="4"/>
      <c r="J806" s="4"/>
      <c r="T806" s="26"/>
      <c r="AD806" s="25" t="s">
        <v>662</v>
      </c>
      <c r="AE806" s="25">
        <v>15.1645</v>
      </c>
      <c r="AF806" s="25">
        <v>15.1645</v>
      </c>
      <c r="AG806" s="25" t="s">
        <v>15</v>
      </c>
      <c r="AH806" s="25" t="s">
        <v>217</v>
      </c>
    </row>
    <row r="807" spans="1:34" customFormat="1" x14ac:dyDescent="0.25">
      <c r="A807" s="25"/>
      <c r="B807" s="25"/>
      <c r="C807" s="25"/>
      <c r="D807" s="25"/>
      <c r="E807" s="25"/>
      <c r="G807" s="4"/>
      <c r="I807" s="4"/>
      <c r="J807" s="4"/>
      <c r="T807" s="26"/>
      <c r="AD807" s="25" t="s">
        <v>1001</v>
      </c>
      <c r="AE807" s="25">
        <v>0.24319999999999997</v>
      </c>
      <c r="AF807" s="25">
        <v>0.24319999999999997</v>
      </c>
      <c r="AG807" s="25" t="s">
        <v>16</v>
      </c>
      <c r="AH807" s="25" t="s">
        <v>216</v>
      </c>
    </row>
    <row r="808" spans="1:34" customFormat="1" x14ac:dyDescent="0.25">
      <c r="A808" s="25"/>
      <c r="B808" s="25"/>
      <c r="C808" s="25"/>
      <c r="D808" s="25"/>
      <c r="E808" s="25"/>
      <c r="G808" s="4"/>
      <c r="I808" s="4"/>
      <c r="J808" s="4"/>
      <c r="T808" s="26"/>
      <c r="AD808" s="25" t="s">
        <v>630</v>
      </c>
      <c r="AE808" s="25">
        <v>0.9</v>
      </c>
      <c r="AF808" s="25">
        <v>0.9</v>
      </c>
      <c r="AG808" s="25" t="s">
        <v>2</v>
      </c>
      <c r="AH808" s="25" t="s">
        <v>214</v>
      </c>
    </row>
    <row r="809" spans="1:34" customFormat="1" x14ac:dyDescent="0.25">
      <c r="A809" s="25"/>
      <c r="B809" s="25"/>
      <c r="C809" s="25"/>
      <c r="D809" s="25"/>
      <c r="E809" s="25"/>
      <c r="G809" s="4"/>
      <c r="I809" s="4"/>
      <c r="J809" s="4"/>
      <c r="T809" s="26"/>
      <c r="AD809" s="25" t="s">
        <v>667</v>
      </c>
      <c r="AE809" s="25">
        <v>15.359452999999993</v>
      </c>
      <c r="AF809" s="25">
        <v>15.359452999999993</v>
      </c>
      <c r="AG809" s="25" t="s">
        <v>17</v>
      </c>
      <c r="AH809" s="25" t="s">
        <v>225</v>
      </c>
    </row>
    <row r="810" spans="1:34" customFormat="1" x14ac:dyDescent="0.25">
      <c r="A810" s="25"/>
      <c r="B810" s="25"/>
      <c r="C810" s="25"/>
      <c r="D810" s="25"/>
      <c r="E810" s="25"/>
      <c r="G810" s="4"/>
      <c r="I810" s="4"/>
      <c r="J810" s="4"/>
      <c r="T810" s="26"/>
      <c r="AD810" s="25" t="s">
        <v>664</v>
      </c>
      <c r="AE810" s="25">
        <v>15.765048999999996</v>
      </c>
      <c r="AF810" s="25">
        <v>15.765048999999996</v>
      </c>
      <c r="AG810" s="25" t="s">
        <v>17</v>
      </c>
      <c r="AH810" s="25" t="s">
        <v>218</v>
      </c>
    </row>
    <row r="811" spans="1:34" customFormat="1" x14ac:dyDescent="0.25">
      <c r="A811" s="25"/>
      <c r="B811" s="25"/>
      <c r="C811" s="25"/>
      <c r="D811" s="25"/>
      <c r="E811" s="25"/>
      <c r="G811" s="4"/>
      <c r="I811" s="4"/>
      <c r="J811" s="4"/>
      <c r="T811" s="26"/>
      <c r="AD811" s="25" t="s">
        <v>695</v>
      </c>
      <c r="AE811" s="25">
        <v>15.026921000000005</v>
      </c>
      <c r="AF811" s="25">
        <v>15.026921000000005</v>
      </c>
      <c r="AG811" s="25" t="s">
        <v>204</v>
      </c>
      <c r="AH811" s="25" t="s">
        <v>218</v>
      </c>
    </row>
    <row r="812" spans="1:34" customFormat="1" x14ac:dyDescent="0.25">
      <c r="A812" s="25"/>
      <c r="B812" s="25"/>
      <c r="C812" s="25"/>
      <c r="D812" s="25"/>
      <c r="E812" s="25"/>
      <c r="G812" s="4"/>
      <c r="I812" s="4"/>
      <c r="J812" s="4"/>
      <c r="T812" s="26"/>
      <c r="AD812" s="25" t="s">
        <v>697</v>
      </c>
      <c r="AE812" s="25">
        <v>14.618611999999994</v>
      </c>
      <c r="AF812" s="25">
        <v>14.618611999999994</v>
      </c>
      <c r="AG812" s="25" t="s">
        <v>204</v>
      </c>
      <c r="AH812" s="25" t="s">
        <v>219</v>
      </c>
    </row>
    <row r="813" spans="1:34" customFormat="1" x14ac:dyDescent="0.25">
      <c r="A813" s="25"/>
      <c r="B813" s="25"/>
      <c r="C813" s="25"/>
      <c r="D813" s="25"/>
      <c r="E813" s="25"/>
      <c r="G813" s="4"/>
      <c r="I813" s="4"/>
      <c r="J813" s="4"/>
      <c r="T813" s="26"/>
      <c r="AD813" s="25" t="s">
        <v>998</v>
      </c>
      <c r="AE813" s="25">
        <v>0.21400499999999986</v>
      </c>
      <c r="AF813" s="25">
        <v>0.21400499999999986</v>
      </c>
      <c r="AG813" s="25" t="s">
        <v>16</v>
      </c>
      <c r="AH813" s="25" t="s">
        <v>219</v>
      </c>
    </row>
    <row r="814" spans="1:34" customFormat="1" x14ac:dyDescent="0.25">
      <c r="A814" s="25"/>
      <c r="B814" s="25"/>
      <c r="C814" s="25"/>
      <c r="D814" s="25"/>
      <c r="E814" s="25"/>
      <c r="G814" s="4"/>
      <c r="I814" s="4"/>
      <c r="J814" s="4"/>
      <c r="T814" s="26"/>
      <c r="AD814" s="25" t="s">
        <v>996</v>
      </c>
      <c r="AE814" s="25">
        <v>0.25396199999999997</v>
      </c>
      <c r="AF814" s="25">
        <v>0.25396199999999997</v>
      </c>
      <c r="AG814" s="25" t="s">
        <v>16</v>
      </c>
      <c r="AH814" s="25" t="s">
        <v>218</v>
      </c>
    </row>
    <row r="815" spans="1:34" customFormat="1" x14ac:dyDescent="0.25">
      <c r="A815" s="25"/>
      <c r="B815" s="25"/>
      <c r="C815" s="25"/>
      <c r="D815" s="25"/>
      <c r="E815" s="25"/>
      <c r="G815" s="4"/>
      <c r="I815" s="4"/>
      <c r="J815" s="4"/>
      <c r="T815" s="26"/>
      <c r="AD815" s="25" t="s">
        <v>690</v>
      </c>
      <c r="AE815" s="25">
        <v>12.854486999999999</v>
      </c>
      <c r="AF815" s="25">
        <v>12.854486999999999</v>
      </c>
      <c r="AG815" s="25" t="s">
        <v>87</v>
      </c>
      <c r="AH815" s="25" t="s">
        <v>210</v>
      </c>
    </row>
    <row r="816" spans="1:34" customFormat="1" x14ac:dyDescent="0.25">
      <c r="A816" s="25"/>
      <c r="B816" s="25"/>
      <c r="C816" s="25"/>
      <c r="D816" s="25"/>
      <c r="E816" s="25"/>
      <c r="G816" s="4"/>
      <c r="I816" s="4"/>
      <c r="J816" s="4"/>
      <c r="T816" s="26"/>
      <c r="AD816" s="25" t="s">
        <v>690</v>
      </c>
      <c r="AE816" s="25">
        <v>12.854486999999999</v>
      </c>
      <c r="AF816" s="25">
        <v>12.854486999999999</v>
      </c>
      <c r="AG816" s="25" t="s">
        <v>87</v>
      </c>
      <c r="AH816" s="25" t="s">
        <v>210</v>
      </c>
    </row>
    <row r="817" spans="1:34" customFormat="1" x14ac:dyDescent="0.25">
      <c r="A817" s="25"/>
      <c r="B817" s="25"/>
      <c r="C817" s="25"/>
      <c r="D817" s="25"/>
      <c r="E817" s="25"/>
      <c r="G817" s="4"/>
      <c r="I817" s="4"/>
      <c r="J817" s="4"/>
      <c r="T817" s="26"/>
      <c r="AD817" s="25" t="s">
        <v>667</v>
      </c>
      <c r="AE817" s="25">
        <v>15.359452999999993</v>
      </c>
      <c r="AF817" s="25">
        <v>15.359452999999993</v>
      </c>
      <c r="AG817" s="25" t="s">
        <v>17</v>
      </c>
      <c r="AH817" s="25" t="s">
        <v>225</v>
      </c>
    </row>
    <row r="818" spans="1:34" customFormat="1" x14ac:dyDescent="0.25">
      <c r="A818" s="25"/>
      <c r="B818" s="25"/>
      <c r="C818" s="25"/>
      <c r="D818" s="25"/>
      <c r="E818" s="25"/>
      <c r="G818" s="4"/>
      <c r="I818" s="4"/>
      <c r="J818" s="4"/>
      <c r="T818" s="26"/>
      <c r="AD818" s="25" t="s">
        <v>664</v>
      </c>
      <c r="AE818" s="25">
        <v>15.765048999999996</v>
      </c>
      <c r="AF818" s="25">
        <v>15.765048999999996</v>
      </c>
      <c r="AG818" s="25" t="s">
        <v>17</v>
      </c>
      <c r="AH818" s="25" t="s">
        <v>218</v>
      </c>
    </row>
    <row r="819" spans="1:34" customFormat="1" x14ac:dyDescent="0.25">
      <c r="A819" s="25"/>
      <c r="B819" s="25"/>
      <c r="C819" s="25"/>
      <c r="D819" s="25"/>
      <c r="E819" s="25"/>
      <c r="G819" s="4"/>
      <c r="I819" s="4"/>
      <c r="J819" s="4"/>
      <c r="T819" s="26"/>
      <c r="AD819" s="25" t="s">
        <v>998</v>
      </c>
      <c r="AE819" s="25">
        <v>0.21400499999999986</v>
      </c>
      <c r="AF819" s="25">
        <v>0.21400499999999986</v>
      </c>
      <c r="AG819" s="25" t="s">
        <v>16</v>
      </c>
      <c r="AH819" s="25" t="s">
        <v>219</v>
      </c>
    </row>
    <row r="820" spans="1:34" customFormat="1" x14ac:dyDescent="0.25">
      <c r="A820" s="25"/>
      <c r="B820" s="25"/>
      <c r="C820" s="25"/>
      <c r="D820" s="25"/>
      <c r="E820" s="25"/>
      <c r="G820" s="4"/>
      <c r="I820" s="4"/>
      <c r="J820" s="4"/>
      <c r="T820" s="26"/>
      <c r="AD820" s="25" t="s">
        <v>996</v>
      </c>
      <c r="AE820" s="25">
        <v>0.25396199999999997</v>
      </c>
      <c r="AF820" s="25">
        <v>0.25396199999999997</v>
      </c>
      <c r="AG820" s="25" t="s">
        <v>16</v>
      </c>
      <c r="AH820" s="25" t="s">
        <v>218</v>
      </c>
    </row>
    <row r="821" spans="1:34" customFormat="1" x14ac:dyDescent="0.25">
      <c r="A821" s="25"/>
      <c r="B821" s="25"/>
      <c r="C821" s="25"/>
      <c r="D821" s="25"/>
      <c r="E821" s="25"/>
      <c r="G821" s="4"/>
      <c r="I821" s="4"/>
      <c r="J821" s="4"/>
      <c r="T821" s="26"/>
      <c r="AD821" s="25" t="s">
        <v>663</v>
      </c>
      <c r="AE821" s="25">
        <v>15.443956999999999</v>
      </c>
      <c r="AF821" s="25">
        <v>15.443956999999999</v>
      </c>
      <c r="AG821" s="25" t="s">
        <v>15</v>
      </c>
      <c r="AH821" s="25" t="s">
        <v>223</v>
      </c>
    </row>
    <row r="822" spans="1:34" customFormat="1" x14ac:dyDescent="0.25">
      <c r="A822" s="25"/>
      <c r="B822" s="25"/>
      <c r="C822" s="25"/>
      <c r="D822" s="25"/>
      <c r="E822" s="25"/>
      <c r="G822" s="4"/>
      <c r="I822" s="4"/>
      <c r="J822" s="4"/>
      <c r="T822" s="26"/>
      <c r="AD822" s="25" t="s">
        <v>659</v>
      </c>
      <c r="AE822" s="25">
        <v>19.012426999999999</v>
      </c>
      <c r="AF822" s="25">
        <v>19.012426999999999</v>
      </c>
      <c r="AG822" s="25" t="s">
        <v>15</v>
      </c>
      <c r="AH822" s="25" t="s">
        <v>222</v>
      </c>
    </row>
    <row r="823" spans="1:34" customFormat="1" x14ac:dyDescent="0.25">
      <c r="A823" s="25"/>
      <c r="B823" s="25"/>
      <c r="C823" s="25"/>
      <c r="D823" s="25"/>
      <c r="E823" s="25"/>
      <c r="G823" s="4"/>
      <c r="I823" s="4"/>
      <c r="J823" s="4"/>
      <c r="T823" s="26"/>
      <c r="AD823" s="25" t="s">
        <v>999</v>
      </c>
      <c r="AE823" s="25">
        <v>0.21088700000000002</v>
      </c>
      <c r="AF823" s="25">
        <v>0.21088700000000002</v>
      </c>
      <c r="AG823" s="25" t="s">
        <v>16</v>
      </c>
      <c r="AH823" s="25" t="s">
        <v>223</v>
      </c>
    </row>
    <row r="824" spans="1:34" customFormat="1" x14ac:dyDescent="0.25">
      <c r="A824" s="25"/>
      <c r="B824" s="25"/>
      <c r="C824" s="25"/>
      <c r="D824" s="25"/>
      <c r="E824" s="25"/>
      <c r="G824" s="4"/>
      <c r="I824" s="4"/>
      <c r="J824" s="4"/>
      <c r="T824" s="26"/>
      <c r="AD824" s="25" t="s">
        <v>997</v>
      </c>
      <c r="AE824" s="25">
        <v>0.25118299999999999</v>
      </c>
      <c r="AF824" s="25">
        <v>0.25118299999999999</v>
      </c>
      <c r="AG824" s="25" t="s">
        <v>16</v>
      </c>
      <c r="AH824" s="25" t="s">
        <v>222</v>
      </c>
    </row>
    <row r="825" spans="1:34" customFormat="1" x14ac:dyDescent="0.25">
      <c r="A825" s="25"/>
      <c r="B825" s="25"/>
      <c r="C825" s="25"/>
      <c r="D825" s="25"/>
      <c r="E825" s="25"/>
      <c r="G825" s="4"/>
      <c r="I825" s="4"/>
      <c r="J825" s="4"/>
      <c r="T825" s="26"/>
      <c r="AD825" s="25" t="s">
        <v>666</v>
      </c>
      <c r="AE825" s="25">
        <v>15.424535000000001</v>
      </c>
      <c r="AF825" s="25">
        <v>15.424535000000001</v>
      </c>
      <c r="AG825" s="25" t="s">
        <v>17</v>
      </c>
      <c r="AH825" s="25" t="s">
        <v>224</v>
      </c>
    </row>
    <row r="826" spans="1:34" customFormat="1" x14ac:dyDescent="0.25">
      <c r="A826" s="25"/>
      <c r="B826" s="25"/>
      <c r="C826" s="25"/>
      <c r="D826" s="25"/>
      <c r="E826" s="25"/>
      <c r="G826" s="4"/>
      <c r="I826" s="4"/>
      <c r="J826" s="4"/>
      <c r="T826" s="26"/>
      <c r="AD826" s="25" t="s">
        <v>665</v>
      </c>
      <c r="AE826" s="25">
        <v>15.827437999999999</v>
      </c>
      <c r="AF826" s="25">
        <v>15.827437999999999</v>
      </c>
      <c r="AG826" s="25" t="s">
        <v>17</v>
      </c>
      <c r="AH826" s="25" t="s">
        <v>210</v>
      </c>
    </row>
    <row r="827" spans="1:34" customFormat="1" x14ac:dyDescent="0.25">
      <c r="A827" s="25"/>
      <c r="B827" s="25"/>
      <c r="C827" s="25"/>
      <c r="D827" s="25"/>
      <c r="E827" s="25"/>
      <c r="G827" s="4"/>
      <c r="I827" s="4"/>
      <c r="J827" s="4"/>
      <c r="T827" s="26"/>
      <c r="AD827" s="25" t="s">
        <v>695</v>
      </c>
      <c r="AE827" s="25">
        <v>15.026921000000005</v>
      </c>
      <c r="AF827" s="25">
        <v>15.026921000000005</v>
      </c>
      <c r="AG827" s="25" t="s">
        <v>204</v>
      </c>
      <c r="AH827" s="25" t="s">
        <v>218</v>
      </c>
    </row>
    <row r="828" spans="1:34" customFormat="1" x14ac:dyDescent="0.25">
      <c r="A828" s="25"/>
      <c r="B828" s="25"/>
      <c r="C828" s="25"/>
      <c r="D828" s="25"/>
      <c r="E828" s="25"/>
      <c r="G828" s="4"/>
      <c r="I828" s="4"/>
      <c r="J828" s="4"/>
      <c r="T828" s="26"/>
      <c r="AD828" s="25" t="s">
        <v>696</v>
      </c>
      <c r="AE828" s="25">
        <v>15.063449999999996</v>
      </c>
      <c r="AF828" s="25">
        <v>15.063449999999996</v>
      </c>
      <c r="AG828" s="25" t="s">
        <v>204</v>
      </c>
      <c r="AH828" s="25" t="s">
        <v>222</v>
      </c>
    </row>
    <row r="829" spans="1:34" customFormat="1" x14ac:dyDescent="0.25">
      <c r="A829" s="25"/>
      <c r="B829" s="25"/>
      <c r="C829" s="25"/>
      <c r="D829" s="25"/>
      <c r="E829" s="25"/>
      <c r="G829" s="4"/>
      <c r="I829" s="4"/>
      <c r="J829" s="4"/>
      <c r="T829" s="26"/>
      <c r="AD829" s="25" t="s">
        <v>697</v>
      </c>
      <c r="AE829" s="25">
        <v>14.618611999999994</v>
      </c>
      <c r="AF829" s="25">
        <v>14.618611999999994</v>
      </c>
      <c r="AG829" s="25" t="s">
        <v>204</v>
      </c>
      <c r="AH829" s="25" t="s">
        <v>219</v>
      </c>
    </row>
    <row r="830" spans="1:34" customFormat="1" x14ac:dyDescent="0.25">
      <c r="A830" s="25"/>
      <c r="B830" s="25"/>
      <c r="C830" s="25"/>
      <c r="D830" s="25"/>
      <c r="E830" s="25"/>
      <c r="G830" s="4"/>
      <c r="I830" s="4"/>
      <c r="J830" s="4"/>
      <c r="T830" s="26"/>
      <c r="AD830" s="25" t="s">
        <v>698</v>
      </c>
      <c r="AE830" s="25">
        <v>14.634362000000001</v>
      </c>
      <c r="AF830" s="25">
        <v>14.634362000000001</v>
      </c>
      <c r="AG830" s="25" t="s">
        <v>204</v>
      </c>
      <c r="AH830" s="25" t="s">
        <v>223</v>
      </c>
    </row>
    <row r="831" spans="1:34" customFormat="1" x14ac:dyDescent="0.25">
      <c r="A831" s="25"/>
      <c r="B831" s="25"/>
      <c r="C831" s="25"/>
      <c r="D831" s="25"/>
      <c r="E831" s="25"/>
      <c r="G831" s="4"/>
      <c r="I831" s="4"/>
      <c r="J831" s="4"/>
      <c r="T831" s="26"/>
      <c r="AD831" s="25" t="s">
        <v>635</v>
      </c>
      <c r="AE831" s="25">
        <v>0.18816300000000014</v>
      </c>
      <c r="AF831" s="25">
        <v>0.18816300000000014</v>
      </c>
      <c r="AG831" s="25" t="s">
        <v>20</v>
      </c>
      <c r="AH831" s="25" t="s">
        <v>218</v>
      </c>
    </row>
    <row r="832" spans="1:34" customFormat="1" x14ac:dyDescent="0.25">
      <c r="A832" s="25"/>
      <c r="B832" s="25"/>
      <c r="C832" s="25"/>
      <c r="D832" s="25"/>
      <c r="E832" s="25"/>
      <c r="G832" s="4"/>
      <c r="I832" s="4"/>
      <c r="J832" s="4"/>
      <c r="T832" s="26"/>
      <c r="AD832" s="25" t="s">
        <v>639</v>
      </c>
      <c r="AE832" s="25">
        <v>0.17584399999999997</v>
      </c>
      <c r="AF832" s="25">
        <v>0.17584399999999997</v>
      </c>
      <c r="AG832" s="25" t="s">
        <v>20</v>
      </c>
      <c r="AH832" s="25" t="s">
        <v>219</v>
      </c>
    </row>
    <row r="833" spans="1:34" customFormat="1" x14ac:dyDescent="0.25">
      <c r="A833" s="25"/>
      <c r="B833" s="25"/>
      <c r="C833" s="25"/>
      <c r="D833" s="25"/>
      <c r="E833" s="25"/>
      <c r="G833" s="4"/>
      <c r="I833" s="4"/>
      <c r="J833" s="4"/>
      <c r="T833" s="26"/>
      <c r="AD833" s="25" t="s">
        <v>668</v>
      </c>
      <c r="AE833" s="25">
        <v>0.27030399999999993</v>
      </c>
      <c r="AF833" s="25">
        <v>0.27030399999999993</v>
      </c>
      <c r="AG833" s="25" t="s">
        <v>40</v>
      </c>
      <c r="AH833" s="25" t="s">
        <v>218</v>
      </c>
    </row>
    <row r="834" spans="1:34" customFormat="1" x14ac:dyDescent="0.25">
      <c r="A834" s="25"/>
      <c r="B834" s="25"/>
      <c r="C834" s="25"/>
      <c r="D834" s="25"/>
      <c r="E834" s="25"/>
      <c r="G834" s="4"/>
      <c r="I834" s="4"/>
      <c r="J834" s="4"/>
      <c r="T834" s="26"/>
      <c r="AD834" s="25" t="s">
        <v>672</v>
      </c>
      <c r="AE834" s="25">
        <v>0.26180000000000003</v>
      </c>
      <c r="AF834" s="25">
        <v>0.26180000000000003</v>
      </c>
      <c r="AG834" s="25" t="s">
        <v>40</v>
      </c>
      <c r="AH834" s="25" t="s">
        <v>219</v>
      </c>
    </row>
    <row r="835" spans="1:34" customFormat="1" x14ac:dyDescent="0.25">
      <c r="A835" s="25"/>
      <c r="B835" s="25"/>
      <c r="C835" s="25"/>
      <c r="D835" s="25"/>
      <c r="E835" s="25"/>
      <c r="G835" s="4"/>
      <c r="I835" s="4"/>
      <c r="J835" s="4"/>
      <c r="T835" s="26"/>
      <c r="AD835" s="25" t="s">
        <v>682</v>
      </c>
      <c r="AE835" s="25">
        <v>0.21977199999999994</v>
      </c>
      <c r="AF835" s="25">
        <v>0.21977199999999994</v>
      </c>
      <c r="AG835" s="25" t="s">
        <v>47</v>
      </c>
      <c r="AH835" s="25" t="s">
        <v>218</v>
      </c>
    </row>
    <row r="836" spans="1:34" customFormat="1" x14ac:dyDescent="0.25">
      <c r="A836" s="25"/>
      <c r="B836" s="25"/>
      <c r="C836" s="25"/>
      <c r="D836" s="25"/>
      <c r="E836" s="25"/>
      <c r="G836" s="4"/>
      <c r="I836" s="4"/>
      <c r="J836" s="4"/>
      <c r="T836" s="26"/>
      <c r="AD836" s="25" t="s">
        <v>686</v>
      </c>
      <c r="AE836" s="25">
        <v>0.20745500000000008</v>
      </c>
      <c r="AF836" s="25">
        <v>0.20745500000000008</v>
      </c>
      <c r="AG836" s="25" t="s">
        <v>47</v>
      </c>
      <c r="AH836" s="25" t="s">
        <v>219</v>
      </c>
    </row>
    <row r="837" spans="1:34" customFormat="1" x14ac:dyDescent="0.25">
      <c r="A837" s="25"/>
      <c r="B837" s="25"/>
      <c r="C837" s="25"/>
      <c r="D837" s="25"/>
      <c r="E837" s="25"/>
      <c r="G837" s="4"/>
      <c r="I837" s="4"/>
      <c r="J837" s="4"/>
      <c r="T837" s="26"/>
      <c r="AD837" s="25" t="s">
        <v>661</v>
      </c>
      <c r="AE837" s="25">
        <v>15.734137000000006</v>
      </c>
      <c r="AF837" s="25">
        <v>15.734137000000006</v>
      </c>
      <c r="AG837" s="25" t="s">
        <v>15</v>
      </c>
      <c r="AH837" s="25" t="s">
        <v>219</v>
      </c>
    </row>
    <row r="838" spans="1:34" customFormat="1" x14ac:dyDescent="0.25">
      <c r="A838" s="25"/>
      <c r="B838" s="25"/>
      <c r="C838" s="25"/>
      <c r="D838" s="25"/>
      <c r="E838" s="25"/>
      <c r="G838" s="4"/>
      <c r="I838" s="4"/>
      <c r="J838" s="4"/>
      <c r="T838" s="26"/>
      <c r="AD838" s="25" t="s">
        <v>656</v>
      </c>
      <c r="AE838" s="25">
        <v>19.30333700000001</v>
      </c>
      <c r="AF838" s="25">
        <v>19.30333700000001</v>
      </c>
      <c r="AG838" s="25" t="s">
        <v>15</v>
      </c>
      <c r="AH838" s="25" t="s">
        <v>218</v>
      </c>
    </row>
    <row r="839" spans="1:34" customFormat="1" x14ac:dyDescent="0.25">
      <c r="A839" s="25"/>
      <c r="B839" s="25"/>
      <c r="C839" s="25"/>
      <c r="D839" s="25"/>
      <c r="E839" s="25"/>
      <c r="G839" s="4"/>
      <c r="I839" s="4"/>
      <c r="J839" s="4"/>
      <c r="T839" s="26"/>
      <c r="AD839" s="25" t="s">
        <v>667</v>
      </c>
      <c r="AE839" s="25">
        <v>15.359452999999993</v>
      </c>
      <c r="AF839" s="25">
        <v>15.359452999999993</v>
      </c>
      <c r="AG839" s="25" t="s">
        <v>17</v>
      </c>
      <c r="AH839" s="25" t="s">
        <v>225</v>
      </c>
    </row>
    <row r="840" spans="1:34" customFormat="1" x14ac:dyDescent="0.25">
      <c r="A840" s="25"/>
      <c r="B840" s="25"/>
      <c r="C840" s="25"/>
      <c r="D840" s="25"/>
      <c r="E840" s="25"/>
      <c r="G840" s="4"/>
      <c r="I840" s="4"/>
      <c r="J840" s="4"/>
      <c r="T840" s="26"/>
      <c r="AD840" s="25" t="s">
        <v>664</v>
      </c>
      <c r="AE840" s="25">
        <v>15.765048999999996</v>
      </c>
      <c r="AF840" s="25">
        <v>15.765048999999996</v>
      </c>
      <c r="AG840" s="25" t="s">
        <v>17</v>
      </c>
      <c r="AH840" s="25" t="s">
        <v>218</v>
      </c>
    </row>
    <row r="841" spans="1:34" customFormat="1" x14ac:dyDescent="0.25">
      <c r="A841" s="25"/>
      <c r="B841" s="25"/>
      <c r="C841" s="25"/>
      <c r="D841" s="25"/>
      <c r="E841" s="25"/>
      <c r="G841" s="4"/>
      <c r="I841" s="4"/>
      <c r="J841" s="4"/>
      <c r="T841" s="26"/>
      <c r="AD841" s="25" t="s">
        <v>998</v>
      </c>
      <c r="AE841" s="25">
        <v>0.21400499999999986</v>
      </c>
      <c r="AF841" s="25">
        <v>0.21400499999999986</v>
      </c>
      <c r="AG841" s="25" t="s">
        <v>16</v>
      </c>
      <c r="AH841" s="25" t="s">
        <v>219</v>
      </c>
    </row>
    <row r="842" spans="1:34" customFormat="1" x14ac:dyDescent="0.25">
      <c r="A842" s="25"/>
      <c r="B842" s="25"/>
      <c r="C842" s="25"/>
      <c r="D842" s="25"/>
      <c r="E842" s="25"/>
      <c r="G842" s="4"/>
      <c r="I842" s="4"/>
      <c r="J842" s="4"/>
      <c r="T842" s="26"/>
      <c r="AD842" s="25" t="s">
        <v>996</v>
      </c>
      <c r="AE842" s="25">
        <v>0.25396199999999997</v>
      </c>
      <c r="AF842" s="25">
        <v>0.25396199999999997</v>
      </c>
      <c r="AG842" s="25" t="s">
        <v>16</v>
      </c>
      <c r="AH842" s="25" t="s">
        <v>218</v>
      </c>
    </row>
    <row r="843" spans="1:34" customFormat="1" x14ac:dyDescent="0.25">
      <c r="A843" s="25"/>
      <c r="B843" s="25"/>
      <c r="C843" s="25"/>
      <c r="D843" s="25"/>
      <c r="E843" s="25"/>
      <c r="G843" s="4"/>
      <c r="I843" s="4"/>
      <c r="J843" s="4"/>
      <c r="T843" s="26"/>
      <c r="AD843" s="25" t="s">
        <v>654</v>
      </c>
      <c r="AE843" s="25">
        <v>25.088221999999995</v>
      </c>
      <c r="AF843" s="25">
        <v>25.088221999999995</v>
      </c>
      <c r="AG843" s="25" t="s">
        <v>14</v>
      </c>
      <c r="AH843" s="25" t="s">
        <v>225</v>
      </c>
    </row>
    <row r="844" spans="1:34" customFormat="1" x14ac:dyDescent="0.25">
      <c r="A844" s="25"/>
      <c r="B844" s="25"/>
      <c r="C844" s="25"/>
      <c r="D844" s="25"/>
      <c r="E844" s="25"/>
      <c r="G844" s="4"/>
      <c r="I844" s="4"/>
      <c r="J844" s="4"/>
      <c r="T844" s="26"/>
      <c r="AD844" s="25" t="s">
        <v>651</v>
      </c>
      <c r="AE844" s="25">
        <v>28.274752000000007</v>
      </c>
      <c r="AF844" s="25">
        <v>28.274752000000007</v>
      </c>
      <c r="AG844" s="25" t="s">
        <v>14</v>
      </c>
      <c r="AH844" s="25" t="s">
        <v>218</v>
      </c>
    </row>
    <row r="845" spans="1:34" customFormat="1" x14ac:dyDescent="0.25">
      <c r="A845" s="25"/>
      <c r="B845" s="25"/>
      <c r="C845" s="25"/>
      <c r="D845" s="25"/>
      <c r="E845" s="25"/>
      <c r="G845" s="4"/>
      <c r="I845" s="4"/>
      <c r="J845" s="4"/>
      <c r="T845" s="26"/>
      <c r="AD845" s="25" t="s">
        <v>695</v>
      </c>
      <c r="AE845" s="25">
        <v>15.026921000000005</v>
      </c>
      <c r="AF845" s="25">
        <v>15.026921000000005</v>
      </c>
      <c r="AG845" s="25" t="s">
        <v>204</v>
      </c>
      <c r="AH845" s="25" t="s">
        <v>218</v>
      </c>
    </row>
    <row r="846" spans="1:34" customFormat="1" x14ac:dyDescent="0.25">
      <c r="A846" s="25"/>
      <c r="B846" s="25"/>
      <c r="C846" s="25"/>
      <c r="D846" s="25"/>
      <c r="E846" s="25"/>
      <c r="G846" s="4"/>
      <c r="I846" s="4"/>
      <c r="J846" s="4"/>
      <c r="T846" s="26"/>
      <c r="AD846" s="25" t="s">
        <v>697</v>
      </c>
      <c r="AE846" s="25">
        <v>14.618611999999994</v>
      </c>
      <c r="AF846" s="25">
        <v>14.618611999999994</v>
      </c>
      <c r="AG846" s="25" t="s">
        <v>204</v>
      </c>
      <c r="AH846" s="25" t="s">
        <v>219</v>
      </c>
    </row>
    <row r="847" spans="1:34" customFormat="1" x14ac:dyDescent="0.25">
      <c r="A847" s="25"/>
      <c r="B847" s="25"/>
      <c r="C847" s="25"/>
      <c r="D847" s="25"/>
      <c r="E847" s="25"/>
      <c r="G847" s="4"/>
      <c r="I847" s="4"/>
      <c r="J847" s="4"/>
      <c r="T847" s="26"/>
      <c r="AD847" s="25" t="s">
        <v>690</v>
      </c>
      <c r="AE847" s="25">
        <v>12.854486999999999</v>
      </c>
      <c r="AF847" s="25">
        <v>12.854486999999999</v>
      </c>
      <c r="AG847" s="25" t="s">
        <v>87</v>
      </c>
      <c r="AH847" s="25" t="s">
        <v>210</v>
      </c>
    </row>
    <row r="848" spans="1:34" customFormat="1" x14ac:dyDescent="0.25">
      <c r="A848" s="25"/>
      <c r="B848" s="25"/>
      <c r="C848" s="25"/>
      <c r="D848" s="25"/>
      <c r="E848" s="25"/>
      <c r="G848" s="4"/>
      <c r="I848" s="4"/>
      <c r="J848" s="4"/>
      <c r="T848" s="26"/>
      <c r="AD848" s="25" t="s">
        <v>690</v>
      </c>
      <c r="AE848" s="25">
        <v>12.854486999999999</v>
      </c>
      <c r="AF848" s="25">
        <v>12.854486999999999</v>
      </c>
      <c r="AG848" s="25" t="s">
        <v>87</v>
      </c>
      <c r="AH848" s="25" t="s">
        <v>210</v>
      </c>
    </row>
    <row r="849" spans="1:34" customFormat="1" x14ac:dyDescent="0.25">
      <c r="A849" s="25"/>
      <c r="B849" s="25"/>
      <c r="C849" s="25"/>
      <c r="D849" s="25"/>
      <c r="E849" s="25"/>
      <c r="G849" s="4"/>
      <c r="I849" s="4"/>
      <c r="J849" s="4"/>
      <c r="T849" s="26"/>
      <c r="AD849" s="25" t="s">
        <v>667</v>
      </c>
      <c r="AE849" s="25">
        <v>15.359452999999993</v>
      </c>
      <c r="AF849" s="25">
        <v>15.359452999999993</v>
      </c>
      <c r="AG849" s="25" t="s">
        <v>17</v>
      </c>
      <c r="AH849" s="25" t="s">
        <v>225</v>
      </c>
    </row>
    <row r="850" spans="1:34" customFormat="1" x14ac:dyDescent="0.25">
      <c r="A850" s="25"/>
      <c r="B850" s="25"/>
      <c r="C850" s="25"/>
      <c r="D850" s="25"/>
      <c r="E850" s="25"/>
      <c r="G850" s="4"/>
      <c r="I850" s="4"/>
      <c r="J850" s="4"/>
      <c r="T850" s="26"/>
      <c r="AD850" s="25" t="s">
        <v>664</v>
      </c>
      <c r="AE850" s="25">
        <v>15.765048999999996</v>
      </c>
      <c r="AF850" s="25">
        <v>15.765048999999996</v>
      </c>
      <c r="AG850" s="25" t="s">
        <v>17</v>
      </c>
      <c r="AH850" s="25" t="s">
        <v>218</v>
      </c>
    </row>
    <row r="851" spans="1:34" customFormat="1" x14ac:dyDescent="0.25">
      <c r="A851" s="25"/>
      <c r="B851" s="25"/>
      <c r="C851" s="25"/>
      <c r="D851" s="25"/>
      <c r="E851" s="25"/>
      <c r="G851" s="4"/>
      <c r="I851" s="4"/>
      <c r="J851" s="4"/>
      <c r="T851" s="26"/>
      <c r="AD851" s="25" t="s">
        <v>695</v>
      </c>
      <c r="AE851" s="25">
        <v>15.026921000000005</v>
      </c>
      <c r="AF851" s="25">
        <v>15.026921000000005</v>
      </c>
      <c r="AG851" s="25" t="s">
        <v>204</v>
      </c>
      <c r="AH851" s="25" t="s">
        <v>218</v>
      </c>
    </row>
    <row r="852" spans="1:34" customFormat="1" x14ac:dyDescent="0.25">
      <c r="A852" s="25"/>
      <c r="B852" s="25"/>
      <c r="C852" s="25"/>
      <c r="D852" s="25"/>
      <c r="E852" s="25"/>
      <c r="G852" s="4"/>
      <c r="I852" s="4"/>
      <c r="J852" s="4"/>
      <c r="T852" s="26"/>
      <c r="AD852" s="25" t="s">
        <v>697</v>
      </c>
      <c r="AE852" s="25">
        <v>14.618611999999994</v>
      </c>
      <c r="AF852" s="25">
        <v>14.618611999999994</v>
      </c>
      <c r="AG852" s="25" t="s">
        <v>204</v>
      </c>
      <c r="AH852" s="25" t="s">
        <v>219</v>
      </c>
    </row>
    <row r="853" spans="1:34" customFormat="1" x14ac:dyDescent="0.25">
      <c r="A853" s="25"/>
      <c r="B853" s="25"/>
      <c r="C853" s="25"/>
      <c r="D853" s="25"/>
      <c r="E853" s="25"/>
      <c r="G853" s="4"/>
      <c r="I853" s="4"/>
      <c r="J853" s="4"/>
      <c r="T853" s="26"/>
      <c r="AD853" s="25" t="s">
        <v>695</v>
      </c>
      <c r="AE853" s="25">
        <v>15.026921000000005</v>
      </c>
      <c r="AF853" s="25">
        <v>15.026921000000005</v>
      </c>
      <c r="AG853" s="25" t="s">
        <v>204</v>
      </c>
      <c r="AH853" s="25" t="s">
        <v>218</v>
      </c>
    </row>
    <row r="854" spans="1:34" customFormat="1" x14ac:dyDescent="0.25">
      <c r="A854" s="25"/>
      <c r="B854" s="25"/>
      <c r="C854" s="25"/>
      <c r="D854" s="25"/>
      <c r="E854" s="25"/>
      <c r="G854" s="4"/>
      <c r="I854" s="4"/>
      <c r="J854" s="4"/>
      <c r="T854" s="26"/>
      <c r="AD854" s="25" t="s">
        <v>697</v>
      </c>
      <c r="AE854" s="25">
        <v>14.618611999999994</v>
      </c>
      <c r="AF854" s="25">
        <v>14.618611999999994</v>
      </c>
      <c r="AG854" s="25" t="s">
        <v>204</v>
      </c>
      <c r="AH854" s="25" t="s">
        <v>219</v>
      </c>
    </row>
    <row r="855" spans="1:34" customFormat="1" x14ac:dyDescent="0.25">
      <c r="A855" s="25"/>
      <c r="B855" s="25"/>
      <c r="C855" s="25"/>
      <c r="D855" s="25"/>
      <c r="E855" s="25"/>
      <c r="G855" s="4"/>
      <c r="I855" s="4"/>
      <c r="J855" s="4"/>
      <c r="T855" s="26"/>
      <c r="AD855" s="25" t="s">
        <v>635</v>
      </c>
      <c r="AE855" s="25">
        <v>0.18816300000000014</v>
      </c>
      <c r="AF855" s="25">
        <v>0.18816300000000014</v>
      </c>
      <c r="AG855" s="25" t="s">
        <v>20</v>
      </c>
      <c r="AH855" s="25" t="s">
        <v>218</v>
      </c>
    </row>
    <row r="856" spans="1:34" customFormat="1" x14ac:dyDescent="0.25">
      <c r="A856" s="25"/>
      <c r="B856" s="25"/>
      <c r="C856" s="25"/>
      <c r="D856" s="25"/>
      <c r="E856" s="25"/>
      <c r="G856" s="4"/>
      <c r="I856" s="4"/>
      <c r="J856" s="4"/>
      <c r="T856" s="26"/>
      <c r="AD856" s="25" t="s">
        <v>639</v>
      </c>
      <c r="AE856" s="25">
        <v>0.17584399999999997</v>
      </c>
      <c r="AF856" s="25">
        <v>0.17584399999999997</v>
      </c>
      <c r="AG856" s="25" t="s">
        <v>20</v>
      </c>
      <c r="AH856" s="25" t="s">
        <v>219</v>
      </c>
    </row>
    <row r="857" spans="1:34" customFormat="1" x14ac:dyDescent="0.25">
      <c r="A857" s="25"/>
      <c r="B857" s="25"/>
      <c r="C857" s="25"/>
      <c r="D857" s="25"/>
      <c r="E857" s="25"/>
      <c r="G857" s="4"/>
      <c r="I857" s="4"/>
      <c r="J857" s="4"/>
      <c r="T857" s="26"/>
      <c r="AD857" s="25" t="s">
        <v>668</v>
      </c>
      <c r="AE857" s="25">
        <v>0.27030399999999993</v>
      </c>
      <c r="AF857" s="25">
        <v>0.27030399999999993</v>
      </c>
      <c r="AG857" s="25" t="s">
        <v>40</v>
      </c>
      <c r="AH857" s="25" t="s">
        <v>218</v>
      </c>
    </row>
    <row r="858" spans="1:34" customFormat="1" x14ac:dyDescent="0.25">
      <c r="A858" s="25"/>
      <c r="B858" s="25"/>
      <c r="C858" s="25"/>
      <c r="D858" s="25"/>
      <c r="E858" s="25"/>
      <c r="G858" s="4"/>
      <c r="I858" s="4"/>
      <c r="J858" s="4"/>
      <c r="T858" s="26"/>
      <c r="AD858" s="25" t="s">
        <v>672</v>
      </c>
      <c r="AE858" s="25">
        <v>0.26180000000000003</v>
      </c>
      <c r="AF858" s="25">
        <v>0.26180000000000003</v>
      </c>
      <c r="AG858" s="25" t="s">
        <v>40</v>
      </c>
      <c r="AH858" s="25" t="s">
        <v>219</v>
      </c>
    </row>
    <row r="859" spans="1:34" customFormat="1" x14ac:dyDescent="0.25">
      <c r="A859" s="25"/>
      <c r="B859" s="25"/>
      <c r="C859" s="25"/>
      <c r="D859" s="25"/>
      <c r="E859" s="25"/>
      <c r="G859" s="4"/>
      <c r="I859" s="4"/>
      <c r="J859" s="4"/>
      <c r="T859" s="26"/>
      <c r="AD859" s="25" t="s">
        <v>682</v>
      </c>
      <c r="AE859" s="25">
        <v>0.21977199999999994</v>
      </c>
      <c r="AF859" s="25">
        <v>0.21977199999999994</v>
      </c>
      <c r="AG859" s="25" t="s">
        <v>47</v>
      </c>
      <c r="AH859" s="25" t="s">
        <v>218</v>
      </c>
    </row>
    <row r="860" spans="1:34" customFormat="1" x14ac:dyDescent="0.25">
      <c r="A860" s="25"/>
      <c r="B860" s="25"/>
      <c r="C860" s="25"/>
      <c r="D860" s="25"/>
      <c r="E860" s="25"/>
      <c r="G860" s="4"/>
      <c r="I860" s="4"/>
      <c r="J860" s="4"/>
      <c r="T860" s="26"/>
      <c r="AD860" s="25" t="s">
        <v>686</v>
      </c>
      <c r="AE860" s="25">
        <v>0.20745500000000008</v>
      </c>
      <c r="AF860" s="25">
        <v>0.20745500000000008</v>
      </c>
      <c r="AG860" s="25" t="s">
        <v>47</v>
      </c>
      <c r="AH860" s="25" t="s">
        <v>219</v>
      </c>
    </row>
    <row r="861" spans="1:34" customFormat="1" x14ac:dyDescent="0.25">
      <c r="A861" s="25"/>
      <c r="B861" s="25"/>
      <c r="C861" s="25"/>
      <c r="D861" s="25"/>
      <c r="E861" s="25"/>
      <c r="G861" s="4"/>
      <c r="I861" s="4"/>
      <c r="J861" s="4"/>
      <c r="T861" s="26"/>
      <c r="AD861" s="25" t="s">
        <v>661</v>
      </c>
      <c r="AE861" s="25">
        <v>15.734137000000006</v>
      </c>
      <c r="AF861" s="25">
        <v>15.734137000000006</v>
      </c>
      <c r="AG861" s="25" t="s">
        <v>15</v>
      </c>
      <c r="AH861" s="25" t="s">
        <v>219</v>
      </c>
    </row>
    <row r="862" spans="1:34" customFormat="1" x14ac:dyDescent="0.25">
      <c r="A862" s="25"/>
      <c r="B862" s="25"/>
      <c r="C862" s="25"/>
      <c r="D862" s="25"/>
      <c r="E862" s="25"/>
      <c r="G862" s="4"/>
      <c r="I862" s="4"/>
      <c r="J862" s="4"/>
      <c r="T862" s="26"/>
      <c r="AD862" s="25" t="s">
        <v>656</v>
      </c>
      <c r="AE862" s="25">
        <v>19.30333700000001</v>
      </c>
      <c r="AF862" s="25">
        <v>19.30333700000001</v>
      </c>
      <c r="AG862" s="25" t="s">
        <v>15</v>
      </c>
      <c r="AH862" s="25" t="s">
        <v>218</v>
      </c>
    </row>
    <row r="863" spans="1:34" customFormat="1" x14ac:dyDescent="0.25">
      <c r="A863" s="25"/>
      <c r="B863" s="25"/>
      <c r="C863" s="25"/>
      <c r="D863" s="25"/>
      <c r="E863" s="25"/>
      <c r="G863" s="4"/>
      <c r="I863" s="4"/>
      <c r="J863" s="4"/>
      <c r="T863" s="26"/>
      <c r="AD863" s="25" t="s">
        <v>998</v>
      </c>
      <c r="AE863" s="25">
        <v>0.21400499999999986</v>
      </c>
      <c r="AF863" s="25">
        <v>0.21400499999999986</v>
      </c>
      <c r="AG863" s="25" t="s">
        <v>16</v>
      </c>
      <c r="AH863" s="25" t="s">
        <v>219</v>
      </c>
    </row>
    <row r="864" spans="1:34" customFormat="1" x14ac:dyDescent="0.25">
      <c r="A864" s="25"/>
      <c r="B864" s="25"/>
      <c r="C864" s="25"/>
      <c r="D864" s="25"/>
      <c r="E864" s="25"/>
      <c r="G864" s="4"/>
      <c r="I864" s="4"/>
      <c r="J864" s="4"/>
      <c r="T864" s="26"/>
      <c r="AD864" s="25" t="s">
        <v>996</v>
      </c>
      <c r="AE864" s="25">
        <v>0.25396199999999997</v>
      </c>
      <c r="AF864" s="25">
        <v>0.25396199999999997</v>
      </c>
      <c r="AG864" s="25" t="s">
        <v>16</v>
      </c>
      <c r="AH864" s="25" t="s">
        <v>218</v>
      </c>
    </row>
    <row r="865" spans="1:34" customFormat="1" x14ac:dyDescent="0.25">
      <c r="A865" s="25"/>
      <c r="B865" s="25"/>
      <c r="C865" s="25"/>
      <c r="D865" s="25"/>
      <c r="E865" s="25"/>
      <c r="G865" s="4"/>
      <c r="I865" s="4"/>
      <c r="J865" s="4"/>
      <c r="T865" s="26"/>
      <c r="AD865" s="25" t="s">
        <v>664</v>
      </c>
      <c r="AE865" s="25">
        <v>15.765048999999996</v>
      </c>
      <c r="AF865" s="25">
        <v>15.765048999999996</v>
      </c>
      <c r="AG865" s="25" t="s">
        <v>17</v>
      </c>
      <c r="AH865" s="25" t="s">
        <v>218</v>
      </c>
    </row>
    <row r="866" spans="1:34" customFormat="1" x14ac:dyDescent="0.25">
      <c r="A866" s="25"/>
      <c r="B866" s="25"/>
      <c r="C866" s="25"/>
      <c r="D866" s="25"/>
      <c r="E866" s="25"/>
      <c r="G866" s="4"/>
      <c r="I866" s="4"/>
      <c r="J866" s="4"/>
      <c r="T866" s="26"/>
      <c r="AD866" s="25" t="s">
        <v>667</v>
      </c>
      <c r="AE866" s="25">
        <v>15.359452999999993</v>
      </c>
      <c r="AF866" s="25">
        <v>15.359452999999993</v>
      </c>
      <c r="AG866" s="25" t="s">
        <v>17</v>
      </c>
      <c r="AH866" s="25" t="s">
        <v>225</v>
      </c>
    </row>
    <row r="867" spans="1:34" customFormat="1" x14ac:dyDescent="0.25">
      <c r="A867" s="25"/>
      <c r="B867" s="25"/>
      <c r="C867" s="25"/>
      <c r="D867" s="25"/>
      <c r="E867" s="25"/>
      <c r="G867" s="4"/>
      <c r="I867" s="4"/>
      <c r="J867" s="4"/>
      <c r="T867" s="26"/>
      <c r="AD867" s="25" t="s">
        <v>690</v>
      </c>
      <c r="AE867" s="25">
        <v>12.854486999999999</v>
      </c>
      <c r="AF867" s="25">
        <v>12.854486999999999</v>
      </c>
      <c r="AG867" s="25" t="s">
        <v>87</v>
      </c>
      <c r="AH867" s="25" t="s">
        <v>210</v>
      </c>
    </row>
    <row r="868" spans="1:34" customFormat="1" x14ac:dyDescent="0.25">
      <c r="A868" s="25"/>
      <c r="B868" s="25"/>
      <c r="C868" s="25"/>
      <c r="D868" s="25"/>
      <c r="E868" s="25"/>
      <c r="G868" s="4"/>
      <c r="I868" s="4"/>
      <c r="J868" s="4"/>
      <c r="T868" s="26"/>
      <c r="AD868" s="25" t="s">
        <v>656</v>
      </c>
      <c r="AE868" s="25">
        <v>19.30333700000001</v>
      </c>
      <c r="AF868" s="25">
        <v>19.30333700000001</v>
      </c>
      <c r="AG868" s="25" t="s">
        <v>15</v>
      </c>
      <c r="AH868" s="25" t="s">
        <v>218</v>
      </c>
    </row>
    <row r="869" spans="1:34" customFormat="1" x14ac:dyDescent="0.25">
      <c r="A869" s="25"/>
      <c r="B869" s="25"/>
      <c r="C869" s="25"/>
      <c r="D869" s="25"/>
      <c r="E869" s="25"/>
      <c r="G869" s="4"/>
      <c r="I869" s="4"/>
      <c r="J869" s="4"/>
      <c r="T869" s="26"/>
      <c r="AD869" s="25" t="s">
        <v>661</v>
      </c>
      <c r="AE869" s="25">
        <v>15.734137000000006</v>
      </c>
      <c r="AF869" s="25">
        <v>15.734137000000006</v>
      </c>
      <c r="AG869" s="25" t="s">
        <v>15</v>
      </c>
      <c r="AH869" s="25" t="s">
        <v>219</v>
      </c>
    </row>
    <row r="870" spans="1:34" customFormat="1" x14ac:dyDescent="0.25">
      <c r="A870" s="25"/>
      <c r="B870" s="25"/>
      <c r="C870" s="25"/>
      <c r="D870" s="25"/>
      <c r="E870" s="25"/>
      <c r="G870" s="4"/>
      <c r="I870" s="4"/>
      <c r="J870" s="4"/>
      <c r="T870" s="26"/>
      <c r="AD870" s="25" t="s">
        <v>996</v>
      </c>
      <c r="AE870" s="25">
        <v>0.25396199999999997</v>
      </c>
      <c r="AF870" s="25">
        <v>0.25396199999999997</v>
      </c>
      <c r="AG870" s="25" t="s">
        <v>16</v>
      </c>
      <c r="AH870" s="25" t="s">
        <v>218</v>
      </c>
    </row>
    <row r="871" spans="1:34" customFormat="1" x14ac:dyDescent="0.25">
      <c r="A871" s="25"/>
      <c r="B871" s="25"/>
      <c r="C871" s="25"/>
      <c r="D871" s="25"/>
      <c r="E871" s="25"/>
      <c r="G871" s="4"/>
      <c r="I871" s="4"/>
      <c r="J871" s="4"/>
      <c r="T871" s="26"/>
      <c r="AD871" s="25" t="s">
        <v>998</v>
      </c>
      <c r="AE871" s="25">
        <v>0.21400499999999986</v>
      </c>
      <c r="AF871" s="25">
        <v>0.21400499999999986</v>
      </c>
      <c r="AG871" s="25" t="s">
        <v>16</v>
      </c>
      <c r="AH871" s="25" t="s">
        <v>219</v>
      </c>
    </row>
    <row r="872" spans="1:34" customFormat="1" x14ac:dyDescent="0.25">
      <c r="A872" s="25"/>
      <c r="B872" s="25"/>
      <c r="C872" s="25"/>
      <c r="D872" s="25"/>
      <c r="E872" s="25"/>
      <c r="G872" s="4"/>
      <c r="I872" s="4"/>
      <c r="J872" s="4"/>
      <c r="T872" s="26"/>
      <c r="AD872" s="25" t="s">
        <v>664</v>
      </c>
      <c r="AE872" s="25">
        <v>15.765048999999996</v>
      </c>
      <c r="AF872" s="25">
        <v>15.765048999999996</v>
      </c>
      <c r="AG872" s="25" t="s">
        <v>17</v>
      </c>
      <c r="AH872" s="25" t="s">
        <v>218</v>
      </c>
    </row>
    <row r="873" spans="1:34" customFormat="1" x14ac:dyDescent="0.25">
      <c r="A873" s="25"/>
      <c r="B873" s="25"/>
      <c r="C873" s="25"/>
      <c r="D873" s="25"/>
      <c r="E873" s="25"/>
      <c r="G873" s="4"/>
      <c r="I873" s="4"/>
      <c r="J873" s="4"/>
      <c r="T873" s="26"/>
      <c r="AD873" s="25" t="s">
        <v>667</v>
      </c>
      <c r="AE873" s="25">
        <v>15.359452999999993</v>
      </c>
      <c r="AF873" s="25">
        <v>15.359452999999993</v>
      </c>
      <c r="AG873" s="25" t="s">
        <v>17</v>
      </c>
      <c r="AH873" s="25" t="s">
        <v>225</v>
      </c>
    </row>
    <row r="874" spans="1:34" customFormat="1" x14ac:dyDescent="0.25">
      <c r="A874" s="25"/>
      <c r="B874" s="25"/>
      <c r="C874" s="25"/>
      <c r="D874" s="25"/>
      <c r="E874" s="25"/>
      <c r="G874" s="4"/>
      <c r="I874" s="4"/>
      <c r="J874" s="4"/>
      <c r="T874" s="26"/>
      <c r="AD874" s="25" t="s">
        <v>682</v>
      </c>
      <c r="AE874" s="25">
        <v>0.21977199999999994</v>
      </c>
      <c r="AF874" s="25">
        <v>0.21977199999999994</v>
      </c>
      <c r="AG874" s="25" t="s">
        <v>47</v>
      </c>
      <c r="AH874" s="25" t="s">
        <v>218</v>
      </c>
    </row>
    <row r="875" spans="1:34" customFormat="1" x14ac:dyDescent="0.25">
      <c r="A875" s="25"/>
      <c r="B875" s="25"/>
      <c r="C875" s="25"/>
      <c r="D875" s="25"/>
      <c r="E875" s="25"/>
      <c r="G875" s="4"/>
      <c r="I875" s="4"/>
      <c r="J875" s="4"/>
      <c r="T875" s="26"/>
      <c r="AD875" s="25" t="s">
        <v>686</v>
      </c>
      <c r="AE875" s="25">
        <v>0.20745500000000008</v>
      </c>
      <c r="AF875" s="25">
        <v>0.20745500000000008</v>
      </c>
      <c r="AG875" s="25" t="s">
        <v>47</v>
      </c>
      <c r="AH875" s="25" t="s">
        <v>219</v>
      </c>
    </row>
    <row r="876" spans="1:34" customFormat="1" x14ac:dyDescent="0.25">
      <c r="A876" s="25"/>
      <c r="B876" s="25"/>
      <c r="C876" s="25"/>
      <c r="D876" s="25"/>
      <c r="E876" s="25"/>
      <c r="G876" s="4"/>
      <c r="I876" s="4"/>
      <c r="J876" s="4"/>
      <c r="T876" s="26"/>
      <c r="AD876" s="25" t="s">
        <v>695</v>
      </c>
      <c r="AE876" s="25">
        <v>15.026921000000005</v>
      </c>
      <c r="AF876" s="25">
        <v>15.026921000000005</v>
      </c>
      <c r="AG876" s="25" t="s">
        <v>204</v>
      </c>
      <c r="AH876" s="25" t="s">
        <v>218</v>
      </c>
    </row>
    <row r="877" spans="1:34" customFormat="1" x14ac:dyDescent="0.25">
      <c r="A877" s="25"/>
      <c r="B877" s="25"/>
      <c r="C877" s="25"/>
      <c r="D877" s="25"/>
      <c r="E877" s="25"/>
      <c r="G877" s="4"/>
      <c r="I877" s="4"/>
      <c r="J877" s="4"/>
      <c r="T877" s="26"/>
      <c r="AD877" s="25" t="s">
        <v>697</v>
      </c>
      <c r="AE877" s="25">
        <v>14.618611999999994</v>
      </c>
      <c r="AF877" s="25">
        <v>14.618611999999994</v>
      </c>
      <c r="AG877" s="25" t="s">
        <v>204</v>
      </c>
      <c r="AH877" s="25" t="s">
        <v>219</v>
      </c>
    </row>
    <row r="878" spans="1:34" customFormat="1" x14ac:dyDescent="0.25">
      <c r="A878" s="25"/>
      <c r="B878" s="25"/>
      <c r="C878" s="25"/>
      <c r="D878" s="25"/>
      <c r="E878" s="25"/>
      <c r="G878" s="4"/>
      <c r="I878" s="4"/>
      <c r="J878" s="4"/>
      <c r="T878" s="26"/>
      <c r="AD878" s="25" t="s">
        <v>690</v>
      </c>
      <c r="AE878" s="25">
        <v>12.854486999999999</v>
      </c>
      <c r="AF878" s="25">
        <v>12.854486999999999</v>
      </c>
      <c r="AG878" s="25" t="s">
        <v>87</v>
      </c>
      <c r="AH878" s="25" t="s">
        <v>210</v>
      </c>
    </row>
    <row r="879" spans="1:34" customFormat="1" x14ac:dyDescent="0.25">
      <c r="A879" s="25"/>
      <c r="B879" s="25"/>
      <c r="C879" s="25"/>
      <c r="D879" s="25"/>
      <c r="E879" s="25"/>
      <c r="G879" s="4"/>
      <c r="I879" s="4"/>
      <c r="J879" s="4"/>
      <c r="T879" s="26"/>
      <c r="AD879" s="25" t="s">
        <v>635</v>
      </c>
      <c r="AE879" s="25">
        <v>0.18816300000000014</v>
      </c>
      <c r="AF879" s="25">
        <v>0.18816300000000014</v>
      </c>
      <c r="AG879" s="25" t="s">
        <v>20</v>
      </c>
      <c r="AH879" s="25" t="s">
        <v>218</v>
      </c>
    </row>
    <row r="880" spans="1:34" customFormat="1" x14ac:dyDescent="0.25">
      <c r="A880" s="25"/>
      <c r="B880" s="25"/>
      <c r="C880" s="25"/>
      <c r="D880" s="25"/>
      <c r="E880" s="25"/>
      <c r="G880" s="4"/>
      <c r="I880" s="4"/>
      <c r="J880" s="4"/>
      <c r="T880" s="26"/>
      <c r="AD880" s="25" t="s">
        <v>639</v>
      </c>
      <c r="AE880" s="25">
        <v>0.17584399999999997</v>
      </c>
      <c r="AF880" s="25">
        <v>0.17584399999999997</v>
      </c>
      <c r="AG880" s="25" t="s">
        <v>20</v>
      </c>
      <c r="AH880" s="25" t="s">
        <v>219</v>
      </c>
    </row>
    <row r="881" spans="1:34" customFormat="1" x14ac:dyDescent="0.25">
      <c r="A881" s="25"/>
      <c r="B881" s="25"/>
      <c r="C881" s="25"/>
      <c r="D881" s="25"/>
      <c r="E881" s="25"/>
      <c r="G881" s="4"/>
      <c r="I881" s="4"/>
      <c r="J881" s="4"/>
      <c r="T881" s="26"/>
      <c r="AD881" s="25" t="s">
        <v>682</v>
      </c>
      <c r="AE881" s="25">
        <v>0.21977199999999994</v>
      </c>
      <c r="AF881" s="25">
        <v>0.21977199999999994</v>
      </c>
      <c r="AG881" s="25" t="s">
        <v>47</v>
      </c>
      <c r="AH881" s="25" t="s">
        <v>218</v>
      </c>
    </row>
    <row r="882" spans="1:34" customFormat="1" x14ac:dyDescent="0.25">
      <c r="A882" s="25"/>
      <c r="B882" s="25"/>
      <c r="C882" s="25"/>
      <c r="D882" s="25"/>
      <c r="E882" s="25"/>
      <c r="G882" s="4"/>
      <c r="I882" s="4"/>
      <c r="J882" s="4"/>
      <c r="T882" s="26"/>
      <c r="AD882" s="25" t="s">
        <v>686</v>
      </c>
      <c r="AE882" s="25">
        <v>0.20745500000000008</v>
      </c>
      <c r="AF882" s="25">
        <v>0.20745500000000008</v>
      </c>
      <c r="AG882" s="25" t="s">
        <v>47</v>
      </c>
      <c r="AH882" s="25" t="s">
        <v>219</v>
      </c>
    </row>
    <row r="883" spans="1:34" customFormat="1" x14ac:dyDescent="0.25">
      <c r="A883" s="25"/>
      <c r="B883" s="25"/>
      <c r="C883" s="25"/>
      <c r="D883" s="25"/>
      <c r="E883" s="25"/>
      <c r="G883" s="4"/>
      <c r="I883" s="4"/>
      <c r="J883" s="4"/>
      <c r="T883" s="26"/>
      <c r="AD883" s="25" t="s">
        <v>661</v>
      </c>
      <c r="AE883" s="25">
        <v>15.734137000000006</v>
      </c>
      <c r="AF883" s="25">
        <v>15.734137000000006</v>
      </c>
      <c r="AG883" s="25" t="s">
        <v>15</v>
      </c>
      <c r="AH883" s="25" t="s">
        <v>219</v>
      </c>
    </row>
    <row r="884" spans="1:34" customFormat="1" x14ac:dyDescent="0.25">
      <c r="A884" s="25"/>
      <c r="B884" s="25"/>
      <c r="C884" s="25"/>
      <c r="D884" s="25"/>
      <c r="E884" s="25"/>
      <c r="G884" s="4"/>
      <c r="I884" s="4"/>
      <c r="J884" s="4"/>
      <c r="T884" s="26"/>
      <c r="AD884" s="25" t="s">
        <v>656</v>
      </c>
      <c r="AE884" s="25">
        <v>19.30333700000001</v>
      </c>
      <c r="AF884" s="25">
        <v>19.30333700000001</v>
      </c>
      <c r="AG884" s="25" t="s">
        <v>15</v>
      </c>
      <c r="AH884" s="25" t="s">
        <v>218</v>
      </c>
    </row>
    <row r="885" spans="1:34" customFormat="1" x14ac:dyDescent="0.25">
      <c r="A885" s="25"/>
      <c r="B885" s="25"/>
      <c r="C885" s="25"/>
      <c r="D885" s="25"/>
      <c r="E885" s="25"/>
      <c r="G885" s="4"/>
      <c r="I885" s="4"/>
      <c r="J885" s="4"/>
      <c r="T885" s="26"/>
      <c r="AD885" s="25" t="s">
        <v>667</v>
      </c>
      <c r="AE885" s="25">
        <v>15.359452999999993</v>
      </c>
      <c r="AF885" s="25">
        <v>15.359452999999993</v>
      </c>
      <c r="AG885" s="25" t="s">
        <v>17</v>
      </c>
      <c r="AH885" s="25" t="s">
        <v>225</v>
      </c>
    </row>
    <row r="886" spans="1:34" customFormat="1" x14ac:dyDescent="0.25">
      <c r="A886" s="25"/>
      <c r="B886" s="25"/>
      <c r="C886" s="25"/>
      <c r="D886" s="25"/>
      <c r="E886" s="25"/>
      <c r="G886" s="4"/>
      <c r="I886" s="4"/>
      <c r="J886" s="4"/>
      <c r="T886" s="26"/>
      <c r="AD886" s="25" t="s">
        <v>664</v>
      </c>
      <c r="AE886" s="25">
        <v>15.765048999999996</v>
      </c>
      <c r="AF886" s="25">
        <v>15.765048999999996</v>
      </c>
      <c r="AG886" s="25" t="s">
        <v>17</v>
      </c>
      <c r="AH886" s="25" t="s">
        <v>218</v>
      </c>
    </row>
    <row r="887" spans="1:34" customFormat="1" x14ac:dyDescent="0.25">
      <c r="A887" s="25"/>
      <c r="B887" s="25"/>
      <c r="C887" s="25"/>
      <c r="D887" s="25"/>
      <c r="E887" s="25"/>
      <c r="G887" s="4"/>
      <c r="I887" s="4"/>
      <c r="J887" s="4"/>
      <c r="T887" s="26"/>
      <c r="AD887" s="25" t="s">
        <v>998</v>
      </c>
      <c r="AE887" s="25">
        <v>0.21400499999999986</v>
      </c>
      <c r="AF887" s="25">
        <v>0.21400499999999986</v>
      </c>
      <c r="AG887" s="25" t="s">
        <v>16</v>
      </c>
      <c r="AH887" s="25" t="s">
        <v>219</v>
      </c>
    </row>
    <row r="888" spans="1:34" customFormat="1" x14ac:dyDescent="0.25">
      <c r="A888" s="25"/>
      <c r="B888" s="25"/>
      <c r="C888" s="25"/>
      <c r="D888" s="25"/>
      <c r="E888" s="25"/>
      <c r="G888" s="4"/>
      <c r="I888" s="4"/>
      <c r="J888" s="4"/>
      <c r="T888" s="26"/>
      <c r="AD888" s="25" t="s">
        <v>996</v>
      </c>
      <c r="AE888" s="25">
        <v>0.25396199999999997</v>
      </c>
      <c r="AF888" s="25">
        <v>0.25396199999999997</v>
      </c>
      <c r="AG888" s="25" t="s">
        <v>16</v>
      </c>
      <c r="AH888" s="25" t="s">
        <v>218</v>
      </c>
    </row>
    <row r="889" spans="1:34" customFormat="1" x14ac:dyDescent="0.25">
      <c r="A889" s="25"/>
      <c r="B889" s="25"/>
      <c r="C889" s="25"/>
      <c r="D889" s="25"/>
      <c r="E889" s="25"/>
      <c r="G889" s="4"/>
      <c r="I889" s="4"/>
      <c r="J889" s="4"/>
      <c r="T889" s="26"/>
      <c r="AD889" s="25" t="s">
        <v>695</v>
      </c>
      <c r="AE889" s="25">
        <v>15.026921000000005</v>
      </c>
      <c r="AF889" s="25">
        <v>15.026921000000005</v>
      </c>
      <c r="AG889" s="25" t="s">
        <v>204</v>
      </c>
      <c r="AH889" s="25" t="s">
        <v>218</v>
      </c>
    </row>
    <row r="890" spans="1:34" customFormat="1" x14ac:dyDescent="0.25">
      <c r="A890" s="25"/>
      <c r="B890" s="25"/>
      <c r="C890" s="25"/>
      <c r="D890" s="25"/>
      <c r="E890" s="25"/>
      <c r="G890" s="4"/>
      <c r="I890" s="4"/>
      <c r="J890" s="4"/>
      <c r="T890" s="26"/>
      <c r="AD890" s="25" t="s">
        <v>697</v>
      </c>
      <c r="AE890" s="25">
        <v>14.618611999999994</v>
      </c>
      <c r="AF890" s="25">
        <v>14.618611999999994</v>
      </c>
      <c r="AG890" s="25" t="s">
        <v>204</v>
      </c>
      <c r="AH890" s="25" t="s">
        <v>219</v>
      </c>
    </row>
    <row r="891" spans="1:34" customFormat="1" x14ac:dyDescent="0.25">
      <c r="A891" s="25"/>
      <c r="B891" s="25"/>
      <c r="C891" s="25"/>
      <c r="D891" s="25"/>
      <c r="E891" s="25"/>
      <c r="G891" s="4"/>
      <c r="I891" s="4"/>
      <c r="J891" s="4"/>
      <c r="T891" s="26"/>
      <c r="AD891" s="25" t="s">
        <v>690</v>
      </c>
      <c r="AE891" s="25">
        <v>12.854486999999999</v>
      </c>
      <c r="AF891" s="25">
        <v>12.854486999999999</v>
      </c>
      <c r="AG891" s="25" t="s">
        <v>87</v>
      </c>
      <c r="AH891" s="25" t="s">
        <v>210</v>
      </c>
    </row>
    <row r="892" spans="1:34" customFormat="1" x14ac:dyDescent="0.25">
      <c r="A892" s="25"/>
      <c r="B892" s="25"/>
      <c r="C892" s="25"/>
      <c r="D892" s="25"/>
      <c r="E892" s="25"/>
      <c r="G892" s="4"/>
      <c r="I892" s="4"/>
      <c r="J892" s="4"/>
      <c r="T892" s="26"/>
      <c r="AD892" s="25" t="s">
        <v>690</v>
      </c>
      <c r="AE892" s="25">
        <v>12.854486999999999</v>
      </c>
      <c r="AF892" s="25">
        <v>12.854486999999999</v>
      </c>
      <c r="AG892" s="25" t="s">
        <v>87</v>
      </c>
      <c r="AH892" s="25" t="s">
        <v>210</v>
      </c>
    </row>
    <row r="893" spans="1:34" customFormat="1" x14ac:dyDescent="0.25">
      <c r="A893" s="25"/>
      <c r="B893" s="25"/>
      <c r="C893" s="25"/>
      <c r="D893" s="25"/>
      <c r="E893" s="25"/>
      <c r="G893" s="4"/>
      <c r="I893" s="4"/>
      <c r="J893" s="4"/>
      <c r="T893" s="26"/>
      <c r="AD893" s="25" t="s">
        <v>635</v>
      </c>
      <c r="AE893" s="25">
        <v>0.18816300000000014</v>
      </c>
      <c r="AF893" s="25">
        <v>0.18816300000000014</v>
      </c>
      <c r="AG893" s="25" t="s">
        <v>20</v>
      </c>
      <c r="AH893" s="25" t="s">
        <v>218</v>
      </c>
    </row>
    <row r="894" spans="1:34" customFormat="1" x14ac:dyDescent="0.25">
      <c r="A894" s="25"/>
      <c r="B894" s="25"/>
      <c r="C894" s="25"/>
      <c r="D894" s="25"/>
      <c r="E894" s="25"/>
      <c r="G894" s="4"/>
      <c r="I894" s="4"/>
      <c r="J894" s="4"/>
      <c r="T894" s="26"/>
      <c r="AD894" s="25" t="s">
        <v>639</v>
      </c>
      <c r="AE894" s="25">
        <v>0.17584399999999997</v>
      </c>
      <c r="AF894" s="25">
        <v>0.17584399999999997</v>
      </c>
      <c r="AG894" s="25" t="s">
        <v>20</v>
      </c>
      <c r="AH894" s="25" t="s">
        <v>219</v>
      </c>
    </row>
    <row r="895" spans="1:34" customFormat="1" x14ac:dyDescent="0.25">
      <c r="A895" s="25"/>
      <c r="B895" s="25"/>
      <c r="C895" s="25"/>
      <c r="D895" s="25"/>
      <c r="E895" s="25"/>
      <c r="G895" s="4"/>
      <c r="I895" s="4"/>
      <c r="J895" s="4"/>
      <c r="T895" s="26"/>
      <c r="AD895" s="25" t="s">
        <v>648</v>
      </c>
      <c r="AE895" s="25">
        <v>0.26860300000000004</v>
      </c>
      <c r="AF895" s="25">
        <v>0.26860300000000004</v>
      </c>
      <c r="AG895" s="25" t="s">
        <v>13</v>
      </c>
      <c r="AH895" s="25" t="s">
        <v>222</v>
      </c>
    </row>
    <row r="896" spans="1:34" customFormat="1" x14ac:dyDescent="0.25">
      <c r="A896" s="25"/>
      <c r="B896" s="25"/>
      <c r="C896" s="25"/>
      <c r="D896" s="25"/>
      <c r="E896" s="25"/>
      <c r="G896" s="4"/>
      <c r="I896" s="4"/>
      <c r="J896" s="4"/>
      <c r="T896" s="26"/>
      <c r="AD896" s="25" t="s">
        <v>650</v>
      </c>
      <c r="AE896" s="25">
        <v>0.24638599999999999</v>
      </c>
      <c r="AF896" s="25">
        <v>0.24638599999999999</v>
      </c>
      <c r="AG896" s="25" t="s">
        <v>13</v>
      </c>
      <c r="AH896" s="25" t="s">
        <v>223</v>
      </c>
    </row>
    <row r="897" spans="1:34" customFormat="1" x14ac:dyDescent="0.25">
      <c r="A897" s="25"/>
      <c r="B897" s="25"/>
      <c r="C897" s="25"/>
      <c r="D897" s="25"/>
      <c r="E897" s="25"/>
      <c r="G897" s="4"/>
      <c r="I897" s="4"/>
      <c r="J897" s="4"/>
      <c r="T897" s="26"/>
      <c r="AD897" s="25" t="s">
        <v>653</v>
      </c>
      <c r="AE897" s="25">
        <v>26.518725000000003</v>
      </c>
      <c r="AF897" s="25">
        <v>26.518725000000003</v>
      </c>
      <c r="AG897" s="25" t="s">
        <v>14</v>
      </c>
      <c r="AH897" s="25" t="s">
        <v>222</v>
      </c>
    </row>
    <row r="898" spans="1:34" customFormat="1" x14ac:dyDescent="0.25">
      <c r="A898" s="25"/>
      <c r="B898" s="25"/>
      <c r="C898" s="25"/>
      <c r="D898" s="25"/>
      <c r="E898" s="25"/>
      <c r="G898" s="4"/>
      <c r="I898" s="4"/>
      <c r="J898" s="4"/>
      <c r="T898" s="26"/>
      <c r="AD898" s="25" t="s">
        <v>655</v>
      </c>
      <c r="AE898" s="25">
        <v>23.365993</v>
      </c>
      <c r="AF898" s="25">
        <v>23.365993</v>
      </c>
      <c r="AG898" s="25" t="s">
        <v>14</v>
      </c>
      <c r="AH898" s="25" t="s">
        <v>228</v>
      </c>
    </row>
    <row r="899" spans="1:34" customFormat="1" x14ac:dyDescent="0.25">
      <c r="A899" s="25"/>
      <c r="B899" s="25"/>
      <c r="C899" s="25"/>
      <c r="D899" s="25"/>
      <c r="E899" s="25"/>
      <c r="G899" s="4"/>
      <c r="I899" s="4"/>
      <c r="J899" s="4"/>
      <c r="T899" s="26"/>
      <c r="AD899" s="25" t="s">
        <v>656</v>
      </c>
      <c r="AE899" s="25">
        <v>19.30333700000001</v>
      </c>
      <c r="AF899" s="25">
        <v>19.30333700000001</v>
      </c>
      <c r="AG899" s="25" t="s">
        <v>15</v>
      </c>
      <c r="AH899" s="25" t="s">
        <v>218</v>
      </c>
    </row>
    <row r="900" spans="1:34" customFormat="1" x14ac:dyDescent="0.25">
      <c r="A900" s="25"/>
      <c r="B900" s="25"/>
      <c r="C900" s="25"/>
      <c r="D900" s="25"/>
      <c r="E900" s="25"/>
      <c r="G900" s="4"/>
      <c r="I900" s="4"/>
      <c r="J900" s="4"/>
      <c r="T900" s="26"/>
      <c r="AD900" s="25" t="s">
        <v>659</v>
      </c>
      <c r="AE900" s="25">
        <v>19.012426999999999</v>
      </c>
      <c r="AF900" s="25">
        <v>19.012426999999999</v>
      </c>
      <c r="AG900" s="25" t="s">
        <v>15</v>
      </c>
      <c r="AH900" s="25" t="s">
        <v>222</v>
      </c>
    </row>
    <row r="901" spans="1:34" customFormat="1" x14ac:dyDescent="0.25">
      <c r="A901" s="25"/>
      <c r="B901" s="25"/>
      <c r="C901" s="25"/>
      <c r="D901" s="25"/>
      <c r="E901" s="25"/>
      <c r="G901" s="4"/>
      <c r="I901" s="4"/>
      <c r="J901" s="4"/>
      <c r="T901" s="26"/>
      <c r="AD901" s="25" t="s">
        <v>661</v>
      </c>
      <c r="AE901" s="25">
        <v>15.734137000000006</v>
      </c>
      <c r="AF901" s="25">
        <v>15.734137000000006</v>
      </c>
      <c r="AG901" s="25" t="s">
        <v>15</v>
      </c>
      <c r="AH901" s="25" t="s">
        <v>219</v>
      </c>
    </row>
    <row r="902" spans="1:34" customFormat="1" x14ac:dyDescent="0.25">
      <c r="A902" s="25"/>
      <c r="B902" s="25"/>
      <c r="C902" s="25"/>
      <c r="D902" s="25"/>
      <c r="E902" s="25"/>
      <c r="G902" s="4"/>
      <c r="I902" s="4"/>
      <c r="J902" s="4"/>
      <c r="T902" s="26"/>
      <c r="AD902" s="25" t="s">
        <v>663</v>
      </c>
      <c r="AE902" s="25">
        <v>15.443956999999999</v>
      </c>
      <c r="AF902" s="25">
        <v>15.443956999999999</v>
      </c>
      <c r="AG902" s="25" t="s">
        <v>15</v>
      </c>
      <c r="AH902" s="25" t="s">
        <v>223</v>
      </c>
    </row>
    <row r="903" spans="1:34" customFormat="1" x14ac:dyDescent="0.25">
      <c r="A903" s="25"/>
      <c r="B903" s="25"/>
      <c r="C903" s="25"/>
      <c r="D903" s="25"/>
      <c r="E903" s="25"/>
      <c r="G903" s="4"/>
      <c r="I903" s="4"/>
      <c r="J903" s="4"/>
      <c r="T903" s="26"/>
      <c r="AD903" s="25" t="s">
        <v>996</v>
      </c>
      <c r="AE903" s="25">
        <v>0.25396199999999997</v>
      </c>
      <c r="AF903" s="25">
        <v>0.25396199999999997</v>
      </c>
      <c r="AG903" s="25" t="s">
        <v>16</v>
      </c>
      <c r="AH903" s="25" t="s">
        <v>218</v>
      </c>
    </row>
    <row r="904" spans="1:34" customFormat="1" x14ac:dyDescent="0.25">
      <c r="A904" s="25"/>
      <c r="B904" s="25"/>
      <c r="C904" s="25"/>
      <c r="D904" s="25"/>
      <c r="E904" s="25"/>
      <c r="G904" s="4"/>
      <c r="I904" s="4"/>
      <c r="J904" s="4"/>
      <c r="T904" s="26"/>
      <c r="AD904" s="25" t="s">
        <v>997</v>
      </c>
      <c r="AE904" s="25">
        <v>0.25118299999999999</v>
      </c>
      <c r="AF904" s="25">
        <v>0.25118299999999999</v>
      </c>
      <c r="AG904" s="25" t="s">
        <v>16</v>
      </c>
      <c r="AH904" s="25" t="s">
        <v>222</v>
      </c>
    </row>
    <row r="905" spans="1:34" customFormat="1" x14ac:dyDescent="0.25">
      <c r="A905" s="25"/>
      <c r="B905" s="25"/>
      <c r="C905" s="25"/>
      <c r="D905" s="25"/>
      <c r="E905" s="25"/>
      <c r="G905" s="4"/>
      <c r="I905" s="4"/>
      <c r="J905" s="4"/>
      <c r="T905" s="26"/>
      <c r="AD905" s="25" t="s">
        <v>998</v>
      </c>
      <c r="AE905" s="25">
        <v>0.21400499999999986</v>
      </c>
      <c r="AF905" s="25">
        <v>0.21400499999999986</v>
      </c>
      <c r="AG905" s="25" t="s">
        <v>16</v>
      </c>
      <c r="AH905" s="25" t="s">
        <v>219</v>
      </c>
    </row>
    <row r="906" spans="1:34" customFormat="1" x14ac:dyDescent="0.25">
      <c r="A906" s="25"/>
      <c r="B906" s="25"/>
      <c r="C906" s="25"/>
      <c r="D906" s="25"/>
      <c r="E906" s="25"/>
      <c r="G906" s="4"/>
      <c r="I906" s="4"/>
      <c r="J906" s="4"/>
      <c r="T906" s="26"/>
      <c r="AD906" s="25" t="s">
        <v>999</v>
      </c>
      <c r="AE906" s="25">
        <v>0.21088700000000002</v>
      </c>
      <c r="AF906" s="25">
        <v>0.21088700000000002</v>
      </c>
      <c r="AG906" s="25" t="s">
        <v>16</v>
      </c>
      <c r="AH906" s="25" t="s">
        <v>223</v>
      </c>
    </row>
    <row r="907" spans="1:34" customFormat="1" x14ac:dyDescent="0.25">
      <c r="A907" s="25"/>
      <c r="B907" s="25"/>
      <c r="C907" s="25"/>
      <c r="D907" s="25"/>
      <c r="E907" s="25"/>
      <c r="G907" s="4"/>
      <c r="I907" s="4"/>
      <c r="J907" s="4"/>
      <c r="T907" s="26"/>
      <c r="AD907" s="25" t="s">
        <v>664</v>
      </c>
      <c r="AE907" s="25">
        <v>15.765048999999996</v>
      </c>
      <c r="AF907" s="25">
        <v>15.765048999999996</v>
      </c>
      <c r="AG907" s="25" t="s">
        <v>17</v>
      </c>
      <c r="AH907" s="25" t="s">
        <v>218</v>
      </c>
    </row>
    <row r="908" spans="1:34" customFormat="1" x14ac:dyDescent="0.25">
      <c r="A908" s="25"/>
      <c r="B908" s="25"/>
      <c r="C908" s="25"/>
      <c r="D908" s="25"/>
      <c r="E908" s="25"/>
      <c r="G908" s="4"/>
      <c r="I908" s="4"/>
      <c r="J908" s="4"/>
      <c r="T908" s="26"/>
      <c r="AD908" s="25" t="s">
        <v>665</v>
      </c>
      <c r="AE908" s="25">
        <v>15.827437999999999</v>
      </c>
      <c r="AF908" s="25">
        <v>15.827437999999999</v>
      </c>
      <c r="AG908" s="25" t="s">
        <v>17</v>
      </c>
      <c r="AH908" s="25" t="s">
        <v>210</v>
      </c>
    </row>
    <row r="909" spans="1:34" customFormat="1" x14ac:dyDescent="0.25">
      <c r="A909" s="25"/>
      <c r="B909" s="25"/>
      <c r="C909" s="25"/>
      <c r="D909" s="25"/>
      <c r="E909" s="25"/>
      <c r="G909" s="4"/>
      <c r="I909" s="4"/>
      <c r="J909" s="4"/>
      <c r="T909" s="26"/>
      <c r="AD909" s="25" t="s">
        <v>666</v>
      </c>
      <c r="AE909" s="25">
        <v>15.424535000000001</v>
      </c>
      <c r="AF909" s="25">
        <v>15.424535000000001</v>
      </c>
      <c r="AG909" s="25" t="s">
        <v>17</v>
      </c>
      <c r="AH909" s="25" t="s">
        <v>224</v>
      </c>
    </row>
    <row r="910" spans="1:34" customFormat="1" x14ac:dyDescent="0.25">
      <c r="A910" s="25"/>
      <c r="B910" s="25"/>
      <c r="C910" s="25"/>
      <c r="D910" s="25"/>
      <c r="E910" s="25"/>
      <c r="G910" s="4"/>
      <c r="I910" s="4"/>
      <c r="J910" s="4"/>
      <c r="T910" s="26"/>
      <c r="AD910" s="25" t="s">
        <v>667</v>
      </c>
      <c r="AE910" s="25">
        <v>15.359452999999993</v>
      </c>
      <c r="AF910" s="25">
        <v>15.359452999999993</v>
      </c>
      <c r="AG910" s="25" t="s">
        <v>17</v>
      </c>
      <c r="AH910" s="25" t="s">
        <v>225</v>
      </c>
    </row>
    <row r="911" spans="1:34" customFormat="1" x14ac:dyDescent="0.25">
      <c r="A911" s="25"/>
      <c r="B911" s="25"/>
      <c r="C911" s="25"/>
      <c r="D911" s="25"/>
      <c r="E911" s="25"/>
      <c r="G911" s="4"/>
      <c r="I911" s="4"/>
      <c r="J911" s="4"/>
      <c r="T911" s="26"/>
      <c r="AD911" s="25" t="s">
        <v>671</v>
      </c>
      <c r="AE911" s="25">
        <v>0.27028100000000005</v>
      </c>
      <c r="AF911" s="25">
        <v>0.27028100000000005</v>
      </c>
      <c r="AG911" s="25" t="s">
        <v>40</v>
      </c>
      <c r="AH911" s="25" t="s">
        <v>222</v>
      </c>
    </row>
    <row r="912" spans="1:34" customFormat="1" x14ac:dyDescent="0.25">
      <c r="A912" s="25"/>
      <c r="B912" s="25"/>
      <c r="C912" s="25"/>
      <c r="D912" s="25"/>
      <c r="E912" s="25"/>
      <c r="G912" s="4"/>
      <c r="I912" s="4"/>
      <c r="J912" s="4"/>
      <c r="T912" s="26"/>
      <c r="AD912" s="25" t="s">
        <v>675</v>
      </c>
      <c r="AE912" s="25">
        <v>0.26152199999999998</v>
      </c>
      <c r="AF912" s="25">
        <v>0.26152199999999998</v>
      </c>
      <c r="AG912" s="25" t="s">
        <v>40</v>
      </c>
      <c r="AH912" s="25" t="s">
        <v>223</v>
      </c>
    </row>
    <row r="913" spans="1:34" customFormat="1" x14ac:dyDescent="0.25">
      <c r="A913" s="25"/>
      <c r="B913" s="25"/>
      <c r="C913" s="25"/>
      <c r="D913" s="25"/>
      <c r="E913" s="25"/>
      <c r="G913" s="4"/>
      <c r="I913" s="4"/>
      <c r="J913" s="4"/>
      <c r="T913" s="26"/>
      <c r="AD913" s="25" t="s">
        <v>689</v>
      </c>
      <c r="AE913" s="25">
        <v>0.20093800000000001</v>
      </c>
      <c r="AF913" s="25">
        <v>0.20093800000000001</v>
      </c>
      <c r="AG913" s="25" t="s">
        <v>47</v>
      </c>
      <c r="AH913" s="25" t="s">
        <v>223</v>
      </c>
    </row>
    <row r="914" spans="1:34" customFormat="1" x14ac:dyDescent="0.25">
      <c r="A914" s="25"/>
      <c r="B914" s="25"/>
      <c r="C914" s="25"/>
      <c r="D914" s="25"/>
      <c r="E914" s="25"/>
      <c r="G914" s="4"/>
      <c r="I914" s="4"/>
      <c r="J914" s="4"/>
      <c r="T914" s="26"/>
      <c r="AD914" s="25" t="s">
        <v>685</v>
      </c>
      <c r="AE914" s="25">
        <v>0.21431500000000001</v>
      </c>
      <c r="AF914" s="25">
        <v>0.21431500000000001</v>
      </c>
      <c r="AG914" s="25" t="s">
        <v>47</v>
      </c>
      <c r="AH914" s="25" t="s">
        <v>222</v>
      </c>
    </row>
    <row r="915" spans="1:34" customFormat="1" x14ac:dyDescent="0.25">
      <c r="A915" s="25"/>
      <c r="B915" s="25"/>
      <c r="C915" s="25"/>
      <c r="D915" s="25"/>
      <c r="E915" s="25"/>
      <c r="G915" s="4"/>
      <c r="I915" s="4"/>
      <c r="J915" s="4"/>
      <c r="T915" s="26"/>
      <c r="AD915" s="25" t="s">
        <v>695</v>
      </c>
      <c r="AE915" s="25">
        <v>15.026921000000005</v>
      </c>
      <c r="AF915" s="25">
        <v>15.026921000000005</v>
      </c>
      <c r="AG915" s="25" t="s">
        <v>204</v>
      </c>
      <c r="AH915" s="25" t="s">
        <v>218</v>
      </c>
    </row>
    <row r="916" spans="1:34" customFormat="1" x14ac:dyDescent="0.25">
      <c r="A916" s="25"/>
      <c r="B916" s="25"/>
      <c r="C916" s="25"/>
      <c r="D916" s="25"/>
      <c r="E916" s="25"/>
      <c r="G916" s="4"/>
      <c r="I916" s="4"/>
      <c r="J916" s="4"/>
      <c r="T916" s="26"/>
      <c r="AD916" s="25" t="s">
        <v>697</v>
      </c>
      <c r="AE916" s="25">
        <v>14.618611999999994</v>
      </c>
      <c r="AF916" s="25">
        <v>14.618611999999994</v>
      </c>
      <c r="AG916" s="25" t="s">
        <v>204</v>
      </c>
      <c r="AH916" s="25" t="s">
        <v>219</v>
      </c>
    </row>
    <row r="917" spans="1:34" customFormat="1" x14ac:dyDescent="0.25">
      <c r="A917" s="25"/>
      <c r="B917" s="25"/>
      <c r="C917" s="25"/>
      <c r="D917" s="25"/>
      <c r="E917" s="25"/>
      <c r="G917" s="4"/>
      <c r="I917" s="4"/>
      <c r="J917" s="4"/>
      <c r="T917" s="26"/>
      <c r="AD917" s="25" t="s">
        <v>696</v>
      </c>
      <c r="AE917" s="25">
        <v>15.063449999999996</v>
      </c>
      <c r="AF917" s="25">
        <v>15.063449999999996</v>
      </c>
      <c r="AG917" s="25" t="s">
        <v>204</v>
      </c>
      <c r="AH917" s="25" t="s">
        <v>222</v>
      </c>
    </row>
    <row r="918" spans="1:34" customFormat="1" x14ac:dyDescent="0.25">
      <c r="A918" s="25"/>
      <c r="B918" s="25"/>
      <c r="C918" s="25"/>
      <c r="D918" s="25"/>
      <c r="E918" s="25"/>
      <c r="G918" s="4"/>
      <c r="I918" s="4"/>
      <c r="J918" s="4"/>
      <c r="T918" s="26"/>
      <c r="AD918" s="25" t="s">
        <v>698</v>
      </c>
      <c r="AE918" s="25">
        <v>14.634362000000001</v>
      </c>
      <c r="AF918" s="25">
        <v>14.634362000000001</v>
      </c>
      <c r="AG918" s="25" t="s">
        <v>204</v>
      </c>
      <c r="AH918" s="25" t="s">
        <v>223</v>
      </c>
    </row>
    <row r="919" spans="1:34" customFormat="1" x14ac:dyDescent="0.25">
      <c r="A919" s="25"/>
      <c r="B919" s="25"/>
      <c r="C919" s="25"/>
      <c r="D919" s="25"/>
      <c r="E919" s="25"/>
      <c r="G919" s="4"/>
      <c r="I919" s="4"/>
      <c r="J919" s="4"/>
      <c r="T919" s="26"/>
      <c r="AD919" s="25" t="s">
        <v>690</v>
      </c>
      <c r="AE919" s="25">
        <v>12.854486999999999</v>
      </c>
      <c r="AF919" s="25">
        <v>12.854486999999999</v>
      </c>
      <c r="AG919" s="25" t="s">
        <v>87</v>
      </c>
      <c r="AH919" s="25" t="s">
        <v>210</v>
      </c>
    </row>
    <row r="920" spans="1:34" customFormat="1" x14ac:dyDescent="0.25">
      <c r="A920" s="25"/>
      <c r="B920" s="25"/>
      <c r="C920" s="25"/>
      <c r="D920" s="25"/>
      <c r="E920" s="25"/>
      <c r="G920" s="4"/>
      <c r="I920" s="4"/>
      <c r="J920" s="4"/>
      <c r="T920" s="26"/>
      <c r="AD920" s="25" t="s">
        <v>635</v>
      </c>
      <c r="AE920" s="25">
        <v>0.18816300000000014</v>
      </c>
      <c r="AF920" s="25">
        <v>0.18816300000000014</v>
      </c>
      <c r="AG920" s="25" t="s">
        <v>20</v>
      </c>
      <c r="AH920" s="25" t="s">
        <v>218</v>
      </c>
    </row>
    <row r="921" spans="1:34" customFormat="1" x14ac:dyDescent="0.25">
      <c r="A921" s="25"/>
      <c r="B921" s="25"/>
      <c r="C921" s="25"/>
      <c r="D921" s="25"/>
      <c r="E921" s="25"/>
      <c r="G921" s="4"/>
      <c r="I921" s="4"/>
      <c r="J921" s="4"/>
      <c r="T921" s="26"/>
      <c r="AD921" s="25" t="s">
        <v>639</v>
      </c>
      <c r="AE921" s="25">
        <v>0.17584399999999997</v>
      </c>
      <c r="AF921" s="25">
        <v>0.17584399999999997</v>
      </c>
      <c r="AG921" s="25" t="s">
        <v>20</v>
      </c>
      <c r="AH921" s="25" t="s">
        <v>219</v>
      </c>
    </row>
    <row r="922" spans="1:34" customFormat="1" x14ac:dyDescent="0.25">
      <c r="A922" s="25"/>
      <c r="B922" s="25"/>
      <c r="C922" s="25"/>
      <c r="D922" s="25"/>
      <c r="E922" s="25"/>
      <c r="G922" s="4"/>
      <c r="I922" s="4"/>
      <c r="J922" s="4"/>
      <c r="T922" s="26"/>
      <c r="AD922" s="25" t="s">
        <v>656</v>
      </c>
      <c r="AE922" s="25">
        <v>19.30333700000001</v>
      </c>
      <c r="AF922" s="25">
        <v>19.30333700000001</v>
      </c>
      <c r="AG922" s="25" t="s">
        <v>15</v>
      </c>
      <c r="AH922" s="25" t="s">
        <v>218</v>
      </c>
    </row>
    <row r="923" spans="1:34" customFormat="1" x14ac:dyDescent="0.25">
      <c r="A923" s="25"/>
      <c r="B923" s="25"/>
      <c r="C923" s="25"/>
      <c r="D923" s="25"/>
      <c r="E923" s="25"/>
      <c r="G923" s="4"/>
      <c r="I923" s="4"/>
      <c r="J923" s="4"/>
      <c r="T923" s="26"/>
      <c r="AD923" s="25" t="s">
        <v>661</v>
      </c>
      <c r="AE923" s="25">
        <v>15.734137000000006</v>
      </c>
      <c r="AF923" s="25">
        <v>15.734137000000006</v>
      </c>
      <c r="AG923" s="25" t="s">
        <v>15</v>
      </c>
      <c r="AH923" s="25" t="s">
        <v>219</v>
      </c>
    </row>
    <row r="924" spans="1:34" customFormat="1" x14ac:dyDescent="0.25">
      <c r="A924" s="25"/>
      <c r="B924" s="25"/>
      <c r="C924" s="25"/>
      <c r="D924" s="25"/>
      <c r="E924" s="25"/>
      <c r="G924" s="4"/>
      <c r="I924" s="4"/>
      <c r="J924" s="4"/>
      <c r="T924" s="26"/>
      <c r="AD924" s="25" t="s">
        <v>996</v>
      </c>
      <c r="AE924" s="25">
        <v>0.25396199999999997</v>
      </c>
      <c r="AF924" s="25">
        <v>0.25396199999999997</v>
      </c>
      <c r="AG924" s="25" t="s">
        <v>16</v>
      </c>
      <c r="AH924" s="25" t="s">
        <v>218</v>
      </c>
    </row>
    <row r="925" spans="1:34" customFormat="1" x14ac:dyDescent="0.25">
      <c r="A925" s="25"/>
      <c r="B925" s="25"/>
      <c r="C925" s="25"/>
      <c r="D925" s="25"/>
      <c r="E925" s="25"/>
      <c r="G925" s="4"/>
      <c r="I925" s="4"/>
      <c r="J925" s="4"/>
      <c r="T925" s="26"/>
      <c r="AD925" s="25" t="s">
        <v>998</v>
      </c>
      <c r="AE925" s="25">
        <v>0.21400499999999986</v>
      </c>
      <c r="AF925" s="25">
        <v>0.21400499999999986</v>
      </c>
      <c r="AG925" s="25" t="s">
        <v>16</v>
      </c>
      <c r="AH925" s="25" t="s">
        <v>219</v>
      </c>
    </row>
    <row r="926" spans="1:34" customFormat="1" x14ac:dyDescent="0.25">
      <c r="A926" s="25"/>
      <c r="B926" s="25"/>
      <c r="C926" s="25"/>
      <c r="D926" s="25"/>
      <c r="E926" s="25"/>
      <c r="G926" s="4"/>
      <c r="I926" s="4"/>
      <c r="J926" s="4"/>
      <c r="T926" s="26"/>
      <c r="AD926" s="25" t="s">
        <v>664</v>
      </c>
      <c r="AE926" s="25">
        <v>15.765048999999996</v>
      </c>
      <c r="AF926" s="25">
        <v>15.765048999999996</v>
      </c>
      <c r="AG926" s="25" t="s">
        <v>17</v>
      </c>
      <c r="AH926" s="25" t="s">
        <v>218</v>
      </c>
    </row>
    <row r="927" spans="1:34" customFormat="1" x14ac:dyDescent="0.25">
      <c r="A927" s="25"/>
      <c r="B927" s="25"/>
      <c r="C927" s="25"/>
      <c r="D927" s="25"/>
      <c r="E927" s="25"/>
      <c r="G927" s="4"/>
      <c r="I927" s="4"/>
      <c r="J927" s="4"/>
      <c r="T927" s="26"/>
      <c r="AD927" s="25" t="s">
        <v>667</v>
      </c>
      <c r="AE927" s="25">
        <v>15.359452999999993</v>
      </c>
      <c r="AF927" s="25">
        <v>15.359452999999993</v>
      </c>
      <c r="AG927" s="25" t="s">
        <v>17</v>
      </c>
      <c r="AH927" s="25" t="s">
        <v>225</v>
      </c>
    </row>
    <row r="928" spans="1:34" customFormat="1" x14ac:dyDescent="0.25">
      <c r="A928" s="25"/>
      <c r="B928" s="25"/>
      <c r="C928" s="25"/>
      <c r="D928" s="25"/>
      <c r="E928" s="25"/>
      <c r="G928" s="4"/>
      <c r="I928" s="4"/>
      <c r="J928" s="4"/>
      <c r="T928" s="26"/>
      <c r="AD928" s="25" t="s">
        <v>695</v>
      </c>
      <c r="AE928" s="25">
        <v>15.026921000000005</v>
      </c>
      <c r="AF928" s="25">
        <v>15.026921000000005</v>
      </c>
      <c r="AG928" s="25" t="s">
        <v>204</v>
      </c>
      <c r="AH928" s="25" t="s">
        <v>218</v>
      </c>
    </row>
    <row r="929" spans="1:34" customFormat="1" x14ac:dyDescent="0.25">
      <c r="A929" s="25"/>
      <c r="B929" s="25"/>
      <c r="C929" s="25"/>
      <c r="D929" s="25"/>
      <c r="E929" s="25"/>
      <c r="G929" s="4"/>
      <c r="I929" s="4"/>
      <c r="J929" s="4"/>
      <c r="T929" s="26"/>
      <c r="AD929" s="25" t="s">
        <v>697</v>
      </c>
      <c r="AE929" s="25">
        <v>14.618611999999994</v>
      </c>
      <c r="AF929" s="25">
        <v>14.618611999999994</v>
      </c>
      <c r="AG929" s="25" t="s">
        <v>204</v>
      </c>
      <c r="AH929" s="25" t="s">
        <v>219</v>
      </c>
    </row>
    <row r="930" spans="1:34" customFormat="1" x14ac:dyDescent="0.25">
      <c r="A930" s="25"/>
      <c r="B930" s="25"/>
      <c r="C930" s="25"/>
      <c r="D930" s="25"/>
      <c r="E930" s="25"/>
      <c r="G930" s="4"/>
      <c r="I930" s="4"/>
      <c r="J930" s="4"/>
      <c r="T930" s="26"/>
      <c r="AD930" s="25" t="s">
        <v>667</v>
      </c>
      <c r="AE930" s="25">
        <v>15.359452999999993</v>
      </c>
      <c r="AF930" s="25">
        <v>15.359452999999993</v>
      </c>
      <c r="AG930" s="25" t="s">
        <v>17</v>
      </c>
      <c r="AH930" s="25" t="s">
        <v>225</v>
      </c>
    </row>
    <row r="931" spans="1:34" customFormat="1" x14ac:dyDescent="0.25">
      <c r="A931" s="25"/>
      <c r="B931" s="25"/>
      <c r="C931" s="25"/>
      <c r="D931" s="25"/>
      <c r="E931" s="25"/>
      <c r="G931" s="4"/>
      <c r="I931" s="4"/>
      <c r="J931" s="4"/>
      <c r="T931" s="26"/>
      <c r="AD931" s="25" t="s">
        <v>664</v>
      </c>
      <c r="AE931" s="25">
        <v>15.765048999999996</v>
      </c>
      <c r="AF931" s="25">
        <v>15.765048999999996</v>
      </c>
      <c r="AG931" s="25" t="s">
        <v>17</v>
      </c>
      <c r="AH931" s="25" t="s">
        <v>218</v>
      </c>
    </row>
    <row r="932" spans="1:34" customFormat="1" x14ac:dyDescent="0.25">
      <c r="A932" s="25"/>
      <c r="B932" s="25"/>
      <c r="C932" s="25"/>
      <c r="D932" s="25"/>
      <c r="E932" s="25"/>
      <c r="G932" s="4"/>
      <c r="I932" s="4"/>
      <c r="J932" s="4"/>
      <c r="T932" s="26"/>
      <c r="AD932" s="25" t="s">
        <v>695</v>
      </c>
      <c r="AE932" s="25">
        <v>15.026921000000005</v>
      </c>
      <c r="AF932" s="25">
        <v>15.026921000000005</v>
      </c>
      <c r="AG932" s="25" t="s">
        <v>204</v>
      </c>
      <c r="AH932" s="25" t="s">
        <v>218</v>
      </c>
    </row>
    <row r="933" spans="1:34" customFormat="1" x14ac:dyDescent="0.25">
      <c r="A933" s="25"/>
      <c r="B933" s="25"/>
      <c r="C933" s="25"/>
      <c r="D933" s="25"/>
      <c r="E933" s="25"/>
      <c r="G933" s="4"/>
      <c r="I933" s="4"/>
      <c r="J933" s="4"/>
      <c r="T933" s="26"/>
      <c r="AD933" s="25" t="s">
        <v>697</v>
      </c>
      <c r="AE933" s="25">
        <v>14.618611999999994</v>
      </c>
      <c r="AF933" s="25">
        <v>14.618611999999994</v>
      </c>
      <c r="AG933" s="25" t="s">
        <v>204</v>
      </c>
      <c r="AH933" s="25" t="s">
        <v>219</v>
      </c>
    </row>
    <row r="934" spans="1:34" customFormat="1" x14ac:dyDescent="0.25">
      <c r="A934" s="25"/>
      <c r="B934" s="25"/>
      <c r="C934" s="25"/>
      <c r="D934" s="25"/>
      <c r="E934" s="25"/>
      <c r="G934" s="4"/>
      <c r="I934" s="4"/>
      <c r="J934" s="4"/>
      <c r="T934" s="26"/>
      <c r="AD934" s="25" t="s">
        <v>690</v>
      </c>
      <c r="AE934" s="25">
        <v>12.854486999999999</v>
      </c>
      <c r="AF934" s="25">
        <v>12.854486999999999</v>
      </c>
      <c r="AG934" s="25" t="s">
        <v>87</v>
      </c>
      <c r="AH934" s="25" t="s">
        <v>210</v>
      </c>
    </row>
    <row r="935" spans="1:34" customFormat="1" x14ac:dyDescent="0.25">
      <c r="A935" s="25"/>
      <c r="B935" s="25"/>
      <c r="C935" s="25"/>
      <c r="D935" s="25"/>
      <c r="E935" s="25"/>
      <c r="G935" s="4"/>
      <c r="I935" s="4"/>
      <c r="J935" s="4"/>
      <c r="T935" s="26"/>
      <c r="AD935" s="25" t="s">
        <v>690</v>
      </c>
      <c r="AE935" s="25">
        <v>12.854486999999999</v>
      </c>
      <c r="AF935" s="25">
        <v>12.854486999999999</v>
      </c>
      <c r="AG935" s="25" t="s">
        <v>87</v>
      </c>
      <c r="AH935" s="25" t="s">
        <v>210</v>
      </c>
    </row>
    <row r="936" spans="1:34" customFormat="1" x14ac:dyDescent="0.25">
      <c r="A936" s="25"/>
      <c r="B936" s="25"/>
      <c r="C936" s="25"/>
      <c r="D936" s="25"/>
      <c r="E936" s="25"/>
      <c r="G936" s="4"/>
      <c r="I936" s="4"/>
      <c r="J936" s="4"/>
      <c r="T936" s="26"/>
      <c r="AD936" s="25" t="s">
        <v>635</v>
      </c>
      <c r="AE936" s="25">
        <v>0.18816300000000014</v>
      </c>
      <c r="AF936" s="25">
        <v>0.18816300000000014</v>
      </c>
      <c r="AG936" s="25" t="s">
        <v>20</v>
      </c>
      <c r="AH936" s="25" t="s">
        <v>218</v>
      </c>
    </row>
    <row r="937" spans="1:34" customFormat="1" x14ac:dyDescent="0.25">
      <c r="A937" s="25"/>
      <c r="B937" s="25"/>
      <c r="C937" s="25"/>
      <c r="D937" s="25"/>
      <c r="E937" s="25"/>
      <c r="G937" s="4"/>
      <c r="I937" s="4"/>
      <c r="J937" s="4"/>
      <c r="T937" s="26"/>
      <c r="AD937" s="25" t="s">
        <v>639</v>
      </c>
      <c r="AE937" s="25">
        <v>0.17584399999999997</v>
      </c>
      <c r="AF937" s="25">
        <v>0.17584399999999997</v>
      </c>
      <c r="AG937" s="25" t="s">
        <v>20</v>
      </c>
      <c r="AH937" s="25" t="s">
        <v>219</v>
      </c>
    </row>
    <row r="938" spans="1:34" customFormat="1" x14ac:dyDescent="0.25">
      <c r="A938" s="25"/>
      <c r="B938" s="25"/>
      <c r="C938" s="25"/>
      <c r="D938" s="25"/>
      <c r="E938" s="25"/>
      <c r="G938" s="4"/>
      <c r="I938" s="4"/>
      <c r="J938" s="4"/>
      <c r="T938" s="26"/>
      <c r="AD938" s="25" t="s">
        <v>682</v>
      </c>
      <c r="AE938" s="25">
        <v>0.21977199999999994</v>
      </c>
      <c r="AF938" s="25">
        <v>0.21977199999999994</v>
      </c>
      <c r="AG938" s="25" t="s">
        <v>47</v>
      </c>
      <c r="AH938" s="25" t="s">
        <v>218</v>
      </c>
    </row>
    <row r="939" spans="1:34" customFormat="1" x14ac:dyDescent="0.25">
      <c r="A939" s="25"/>
      <c r="B939" s="25"/>
      <c r="C939" s="25"/>
      <c r="D939" s="25"/>
      <c r="E939" s="25"/>
      <c r="G939" s="4"/>
      <c r="I939" s="4"/>
      <c r="J939" s="4"/>
      <c r="T939" s="26"/>
      <c r="AD939" s="25" t="s">
        <v>686</v>
      </c>
      <c r="AE939" s="25">
        <v>0.20745500000000008</v>
      </c>
      <c r="AF939" s="25">
        <v>0.20745500000000008</v>
      </c>
      <c r="AG939" s="25" t="s">
        <v>47</v>
      </c>
      <c r="AH939" s="25" t="s">
        <v>219</v>
      </c>
    </row>
    <row r="940" spans="1:34" customFormat="1" x14ac:dyDescent="0.25">
      <c r="A940" s="25"/>
      <c r="B940" s="25"/>
      <c r="C940" s="25"/>
      <c r="D940" s="25"/>
      <c r="E940" s="25"/>
      <c r="G940" s="4"/>
      <c r="I940" s="4"/>
      <c r="J940" s="4"/>
      <c r="T940" s="26"/>
      <c r="AD940" s="25" t="s">
        <v>661</v>
      </c>
      <c r="AE940" s="25">
        <v>15.734137000000006</v>
      </c>
      <c r="AF940" s="25">
        <v>15.734137000000006</v>
      </c>
      <c r="AG940" s="25" t="s">
        <v>15</v>
      </c>
      <c r="AH940" s="25" t="s">
        <v>219</v>
      </c>
    </row>
    <row r="941" spans="1:34" customFormat="1" x14ac:dyDescent="0.25">
      <c r="A941" s="25"/>
      <c r="B941" s="25"/>
      <c r="C941" s="25"/>
      <c r="D941" s="25"/>
      <c r="E941" s="25"/>
      <c r="G941" s="4"/>
      <c r="I941" s="4"/>
      <c r="J941" s="4"/>
      <c r="T941" s="26"/>
      <c r="AD941" s="25" t="s">
        <v>656</v>
      </c>
      <c r="AE941" s="25">
        <v>19.30333700000001</v>
      </c>
      <c r="AF941" s="25">
        <v>19.30333700000001</v>
      </c>
      <c r="AG941" s="25" t="s">
        <v>15</v>
      </c>
      <c r="AH941" s="25" t="s">
        <v>218</v>
      </c>
    </row>
    <row r="942" spans="1:34" customFormat="1" x14ac:dyDescent="0.25">
      <c r="A942" s="25"/>
      <c r="B942" s="25"/>
      <c r="C942" s="25"/>
      <c r="D942" s="25"/>
      <c r="E942" s="25"/>
      <c r="G942" s="4"/>
      <c r="I942" s="4"/>
      <c r="J942" s="4"/>
      <c r="T942" s="26"/>
      <c r="AD942" s="25" t="s">
        <v>667</v>
      </c>
      <c r="AE942" s="25">
        <v>15.359452999999993</v>
      </c>
      <c r="AF942" s="25">
        <v>15.359452999999993</v>
      </c>
      <c r="AG942" s="25" t="s">
        <v>17</v>
      </c>
      <c r="AH942" s="25" t="s">
        <v>225</v>
      </c>
    </row>
    <row r="943" spans="1:34" customFormat="1" x14ac:dyDescent="0.25">
      <c r="A943" s="25"/>
      <c r="B943" s="25"/>
      <c r="C943" s="25"/>
      <c r="D943" s="25"/>
      <c r="E943" s="25"/>
      <c r="G943" s="4"/>
      <c r="I943" s="4"/>
      <c r="J943" s="4"/>
      <c r="T943" s="26"/>
      <c r="AD943" s="25" t="s">
        <v>664</v>
      </c>
      <c r="AE943" s="25">
        <v>15.765048999999996</v>
      </c>
      <c r="AF943" s="25">
        <v>15.765048999999996</v>
      </c>
      <c r="AG943" s="25" t="s">
        <v>17</v>
      </c>
      <c r="AH943" s="25" t="s">
        <v>218</v>
      </c>
    </row>
    <row r="944" spans="1:34" customFormat="1" x14ac:dyDescent="0.25">
      <c r="A944" s="25"/>
      <c r="B944" s="25"/>
      <c r="C944" s="25"/>
      <c r="D944" s="25"/>
      <c r="E944" s="25"/>
      <c r="G944" s="4"/>
      <c r="I944" s="4"/>
      <c r="J944" s="4"/>
      <c r="T944" s="26"/>
      <c r="AD944" s="25" t="s">
        <v>998</v>
      </c>
      <c r="AE944" s="25">
        <v>0.21400499999999986</v>
      </c>
      <c r="AF944" s="25">
        <v>0.21400499999999986</v>
      </c>
      <c r="AG944" s="25" t="s">
        <v>16</v>
      </c>
      <c r="AH944" s="25" t="s">
        <v>219</v>
      </c>
    </row>
    <row r="945" spans="1:34" customFormat="1" x14ac:dyDescent="0.25">
      <c r="A945" s="25"/>
      <c r="B945" s="25"/>
      <c r="C945" s="25"/>
      <c r="D945" s="25"/>
      <c r="E945" s="25"/>
      <c r="G945" s="4"/>
      <c r="I945" s="4"/>
      <c r="J945" s="4"/>
      <c r="T945" s="26"/>
      <c r="AD945" s="25" t="s">
        <v>996</v>
      </c>
      <c r="AE945" s="25">
        <v>0.25396199999999997</v>
      </c>
      <c r="AF945" s="25">
        <v>0.25396199999999997</v>
      </c>
      <c r="AG945" s="25" t="s">
        <v>16</v>
      </c>
      <c r="AH945" s="25" t="s">
        <v>218</v>
      </c>
    </row>
    <row r="946" spans="1:34" customFormat="1" x14ac:dyDescent="0.25">
      <c r="A946" s="25"/>
      <c r="B946" s="25"/>
      <c r="C946" s="25"/>
      <c r="D946" s="25"/>
      <c r="E946" s="25"/>
      <c r="G946" s="4"/>
      <c r="I946" s="4"/>
      <c r="J946" s="4"/>
      <c r="T946" s="26"/>
      <c r="AD946" s="25" t="s">
        <v>695</v>
      </c>
      <c r="AE946" s="25">
        <v>15.026921000000005</v>
      </c>
      <c r="AF946" s="25">
        <v>15.026921000000005</v>
      </c>
      <c r="AG946" s="25" t="s">
        <v>204</v>
      </c>
      <c r="AH946" s="25" t="s">
        <v>218</v>
      </c>
    </row>
    <row r="947" spans="1:34" customFormat="1" x14ac:dyDescent="0.25">
      <c r="A947" s="25"/>
      <c r="B947" s="25"/>
      <c r="C947" s="25"/>
      <c r="D947" s="25"/>
      <c r="E947" s="25"/>
      <c r="G947" s="4"/>
      <c r="I947" s="4"/>
      <c r="J947" s="4"/>
      <c r="T947" s="26"/>
      <c r="AD947" s="25" t="s">
        <v>697</v>
      </c>
      <c r="AE947" s="25">
        <v>14.618611999999994</v>
      </c>
      <c r="AF947" s="25">
        <v>14.618611999999994</v>
      </c>
      <c r="AG947" s="25" t="s">
        <v>204</v>
      </c>
      <c r="AH947" s="25" t="s">
        <v>219</v>
      </c>
    </row>
    <row r="948" spans="1:34" customFormat="1" x14ac:dyDescent="0.25">
      <c r="A948" s="25"/>
      <c r="B948" s="25"/>
      <c r="C948" s="25"/>
      <c r="D948" s="25"/>
      <c r="E948" s="25"/>
      <c r="G948" s="4"/>
      <c r="I948" s="4"/>
      <c r="J948" s="4"/>
      <c r="T948" s="26"/>
      <c r="AD948" s="25" t="s">
        <v>635</v>
      </c>
      <c r="AE948" s="25">
        <v>0.18816300000000014</v>
      </c>
      <c r="AF948" s="25">
        <v>0.18816300000000014</v>
      </c>
      <c r="AG948" s="25" t="s">
        <v>20</v>
      </c>
      <c r="AH948" s="25" t="s">
        <v>218</v>
      </c>
    </row>
    <row r="949" spans="1:34" customFormat="1" x14ac:dyDescent="0.25">
      <c r="A949" s="25"/>
      <c r="B949" s="25"/>
      <c r="C949" s="25"/>
      <c r="D949" s="25"/>
      <c r="E949" s="25"/>
      <c r="G949" s="4"/>
      <c r="I949" s="4"/>
      <c r="J949" s="4"/>
      <c r="T949" s="26"/>
      <c r="AD949" s="25" t="s">
        <v>639</v>
      </c>
      <c r="AE949" s="25">
        <v>0.17584399999999997</v>
      </c>
      <c r="AF949" s="25">
        <v>0.17584399999999997</v>
      </c>
      <c r="AG949" s="25" t="s">
        <v>20</v>
      </c>
      <c r="AH949" s="25" t="s">
        <v>219</v>
      </c>
    </row>
    <row r="950" spans="1:34" customFormat="1" x14ac:dyDescent="0.25">
      <c r="A950" s="25"/>
      <c r="B950" s="25"/>
      <c r="C950" s="25"/>
      <c r="D950" s="25"/>
      <c r="E950" s="25"/>
      <c r="G950" s="4"/>
      <c r="I950" s="4"/>
      <c r="J950" s="4"/>
      <c r="T950" s="26"/>
      <c r="AD950" s="25" t="s">
        <v>661</v>
      </c>
      <c r="AE950" s="25">
        <v>15.734137000000006</v>
      </c>
      <c r="AF950" s="25">
        <v>15.734137000000006</v>
      </c>
      <c r="AG950" s="25" t="s">
        <v>15</v>
      </c>
      <c r="AH950" s="25" t="s">
        <v>219</v>
      </c>
    </row>
    <row r="951" spans="1:34" customFormat="1" x14ac:dyDescent="0.25">
      <c r="A951" s="25"/>
      <c r="B951" s="25"/>
      <c r="C951" s="25"/>
      <c r="D951" s="25"/>
      <c r="E951" s="25"/>
      <c r="G951" s="4"/>
      <c r="I951" s="4"/>
      <c r="J951" s="4"/>
      <c r="T951" s="26"/>
      <c r="AD951" s="25" t="s">
        <v>656</v>
      </c>
      <c r="AE951" s="25">
        <v>19.30333700000001</v>
      </c>
      <c r="AF951" s="25">
        <v>19.30333700000001</v>
      </c>
      <c r="AG951" s="25" t="s">
        <v>15</v>
      </c>
      <c r="AH951" s="25" t="s">
        <v>218</v>
      </c>
    </row>
    <row r="952" spans="1:34" customFormat="1" x14ac:dyDescent="0.25">
      <c r="A952" s="25"/>
      <c r="B952" s="25"/>
      <c r="C952" s="25"/>
      <c r="D952" s="25"/>
      <c r="E952" s="25"/>
      <c r="G952" s="4"/>
      <c r="I952" s="4"/>
      <c r="J952" s="4"/>
      <c r="T952" s="26"/>
      <c r="AD952" s="25" t="s">
        <v>667</v>
      </c>
      <c r="AE952" s="25">
        <v>15.359452999999993</v>
      </c>
      <c r="AF952" s="25">
        <v>15.359452999999993</v>
      </c>
      <c r="AG952" s="25" t="s">
        <v>17</v>
      </c>
      <c r="AH952" s="25" t="s">
        <v>225</v>
      </c>
    </row>
    <row r="953" spans="1:34" customFormat="1" x14ac:dyDescent="0.25">
      <c r="A953" s="25"/>
      <c r="B953" s="25"/>
      <c r="C953" s="25"/>
      <c r="D953" s="25"/>
      <c r="E953" s="25"/>
      <c r="G953" s="4"/>
      <c r="I953" s="4"/>
      <c r="J953" s="4"/>
      <c r="T953" s="26"/>
      <c r="AD953" s="25" t="s">
        <v>664</v>
      </c>
      <c r="AE953" s="25">
        <v>15.765048999999996</v>
      </c>
      <c r="AF953" s="25">
        <v>15.765048999999996</v>
      </c>
      <c r="AG953" s="25" t="s">
        <v>17</v>
      </c>
      <c r="AH953" s="25" t="s">
        <v>218</v>
      </c>
    </row>
    <row r="954" spans="1:34" customFormat="1" x14ac:dyDescent="0.25">
      <c r="A954" s="25"/>
      <c r="B954" s="25"/>
      <c r="C954" s="25"/>
      <c r="D954" s="25"/>
      <c r="E954" s="25"/>
      <c r="G954" s="4"/>
      <c r="I954" s="4"/>
      <c r="J954" s="4"/>
      <c r="T954" s="26"/>
      <c r="AD954" s="25" t="s">
        <v>998</v>
      </c>
      <c r="AE954" s="25">
        <v>0.21400499999999986</v>
      </c>
      <c r="AF954" s="25">
        <v>0.21400499999999986</v>
      </c>
      <c r="AG954" s="25" t="s">
        <v>16</v>
      </c>
      <c r="AH954" s="25" t="s">
        <v>219</v>
      </c>
    </row>
    <row r="955" spans="1:34" customFormat="1" x14ac:dyDescent="0.25">
      <c r="A955" s="25"/>
      <c r="B955" s="25"/>
      <c r="C955" s="25"/>
      <c r="D955" s="25"/>
      <c r="E955" s="25"/>
      <c r="G955" s="4"/>
      <c r="I955" s="4"/>
      <c r="J955" s="4"/>
      <c r="T955" s="26"/>
      <c r="AD955" s="25" t="s">
        <v>996</v>
      </c>
      <c r="AE955" s="25">
        <v>0.25396199999999997</v>
      </c>
      <c r="AF955" s="25">
        <v>0.25396199999999997</v>
      </c>
      <c r="AG955" s="25" t="s">
        <v>16</v>
      </c>
      <c r="AH955" s="25" t="s">
        <v>218</v>
      </c>
    </row>
    <row r="956" spans="1:34" customFormat="1" x14ac:dyDescent="0.25">
      <c r="A956" s="25"/>
      <c r="B956" s="25"/>
      <c r="C956" s="25"/>
      <c r="D956" s="25"/>
      <c r="E956" s="25"/>
      <c r="G956" s="4"/>
      <c r="I956" s="4"/>
      <c r="J956" s="4"/>
      <c r="T956" s="26"/>
      <c r="AD956" s="25" t="s">
        <v>695</v>
      </c>
      <c r="AE956" s="25">
        <v>15.026921000000005</v>
      </c>
      <c r="AF956" s="25">
        <v>15.026921000000005</v>
      </c>
      <c r="AG956" s="25" t="s">
        <v>204</v>
      </c>
      <c r="AH956" s="25" t="s">
        <v>218</v>
      </c>
    </row>
    <row r="957" spans="1:34" customFormat="1" x14ac:dyDescent="0.25">
      <c r="A957" s="25"/>
      <c r="B957" s="25"/>
      <c r="C957" s="25"/>
      <c r="D957" s="25"/>
      <c r="E957" s="25"/>
      <c r="G957" s="4"/>
      <c r="I957" s="4"/>
      <c r="J957" s="4"/>
      <c r="T957" s="26"/>
      <c r="AD957" s="25" t="s">
        <v>697</v>
      </c>
      <c r="AE957" s="25">
        <v>14.618611999999994</v>
      </c>
      <c r="AF957" s="25">
        <v>14.618611999999994</v>
      </c>
      <c r="AG957" s="25" t="s">
        <v>204</v>
      </c>
      <c r="AH957" s="25" t="s">
        <v>219</v>
      </c>
    </row>
    <row r="958" spans="1:34" customFormat="1" x14ac:dyDescent="0.25">
      <c r="A958" s="25"/>
      <c r="B958" s="25"/>
      <c r="C958" s="25"/>
      <c r="D958" s="25"/>
      <c r="E958" s="25"/>
      <c r="G958" s="4"/>
      <c r="I958" s="4"/>
      <c r="J958" s="4"/>
      <c r="T958" s="26"/>
      <c r="AD958" s="25" t="s">
        <v>690</v>
      </c>
      <c r="AE958" s="25">
        <v>12.854486999999999</v>
      </c>
      <c r="AF958" s="25">
        <v>12.854486999999999</v>
      </c>
      <c r="AG958" s="25" t="s">
        <v>87</v>
      </c>
      <c r="AH958" s="25" t="s">
        <v>210</v>
      </c>
    </row>
    <row r="959" spans="1:34" customFormat="1" x14ac:dyDescent="0.25">
      <c r="A959" s="25"/>
      <c r="B959" s="25"/>
      <c r="C959" s="25"/>
      <c r="D959" s="25"/>
      <c r="E959" s="25"/>
      <c r="G959" s="4"/>
      <c r="I959" s="4"/>
      <c r="J959" s="4"/>
      <c r="T959" s="26"/>
      <c r="AD959" s="25" t="s">
        <v>690</v>
      </c>
      <c r="AE959" s="25">
        <v>12.854486999999999</v>
      </c>
      <c r="AF959" s="25">
        <v>12.854486999999999</v>
      </c>
      <c r="AG959" s="25" t="s">
        <v>87</v>
      </c>
      <c r="AH959" s="25" t="s">
        <v>210</v>
      </c>
    </row>
    <row r="960" spans="1:34" customFormat="1" x14ac:dyDescent="0.25">
      <c r="A960" s="25"/>
      <c r="B960" s="25"/>
      <c r="C960" s="25"/>
      <c r="D960" s="25"/>
      <c r="E960" s="25"/>
      <c r="G960" s="4"/>
      <c r="I960" s="4"/>
      <c r="J960" s="4"/>
      <c r="T960" s="26"/>
      <c r="AD960" s="25" t="s">
        <v>667</v>
      </c>
      <c r="AE960" s="25">
        <v>15.359452999999993</v>
      </c>
      <c r="AF960" s="25">
        <v>15.359452999999993</v>
      </c>
      <c r="AG960" s="25" t="s">
        <v>17</v>
      </c>
      <c r="AH960" s="25" t="s">
        <v>225</v>
      </c>
    </row>
    <row r="961" spans="1:34" customFormat="1" x14ac:dyDescent="0.25">
      <c r="A961" s="25"/>
      <c r="B961" s="25"/>
      <c r="C961" s="25"/>
      <c r="D961" s="25"/>
      <c r="E961" s="25"/>
      <c r="G961" s="4"/>
      <c r="I961" s="4"/>
      <c r="J961" s="4"/>
      <c r="T961" s="26"/>
      <c r="AD961" s="25" t="s">
        <v>664</v>
      </c>
      <c r="AE961" s="25">
        <v>15.765048999999996</v>
      </c>
      <c r="AF961" s="25">
        <v>15.765048999999996</v>
      </c>
      <c r="AG961" s="25" t="s">
        <v>17</v>
      </c>
      <c r="AH961" s="25" t="s">
        <v>218</v>
      </c>
    </row>
    <row r="962" spans="1:34" customFormat="1" x14ac:dyDescent="0.25">
      <c r="A962" s="25"/>
      <c r="B962" s="25"/>
      <c r="C962" s="25"/>
      <c r="D962" s="25"/>
      <c r="E962" s="25"/>
      <c r="G962" s="4"/>
      <c r="I962" s="4"/>
      <c r="J962" s="4"/>
      <c r="T962" s="26"/>
      <c r="AD962" s="25" t="s">
        <v>695</v>
      </c>
      <c r="AE962" s="25">
        <v>15.026921000000005</v>
      </c>
      <c r="AF962" s="25">
        <v>15.026921000000005</v>
      </c>
      <c r="AG962" s="25" t="s">
        <v>204</v>
      </c>
      <c r="AH962" s="25" t="s">
        <v>218</v>
      </c>
    </row>
    <row r="963" spans="1:34" customFormat="1" x14ac:dyDescent="0.25">
      <c r="A963" s="25"/>
      <c r="B963" s="25"/>
      <c r="C963" s="25"/>
      <c r="D963" s="25"/>
      <c r="E963" s="25"/>
      <c r="G963" s="4"/>
      <c r="I963" s="4"/>
      <c r="J963" s="4"/>
      <c r="T963" s="26"/>
      <c r="AD963" s="25" t="s">
        <v>697</v>
      </c>
      <c r="AE963" s="25">
        <v>14.618611999999994</v>
      </c>
      <c r="AF963" s="25">
        <v>14.618611999999994</v>
      </c>
      <c r="AG963" s="25" t="s">
        <v>204</v>
      </c>
      <c r="AH963" s="25" t="s">
        <v>219</v>
      </c>
    </row>
    <row r="964" spans="1:34" customFormat="1" x14ac:dyDescent="0.25">
      <c r="A964" s="25"/>
      <c r="B964" s="25"/>
      <c r="C964" s="25"/>
      <c r="D964" s="25"/>
      <c r="E964" s="25"/>
      <c r="G964" s="4"/>
      <c r="I964" s="4"/>
      <c r="J964" s="4"/>
      <c r="T964" s="26"/>
      <c r="AD964" s="25" t="s">
        <v>635</v>
      </c>
      <c r="AE964" s="25">
        <v>0.18816300000000014</v>
      </c>
      <c r="AF964" s="25">
        <v>0.18816300000000014</v>
      </c>
      <c r="AG964" s="25" t="s">
        <v>20</v>
      </c>
      <c r="AH964" s="25" t="s">
        <v>218</v>
      </c>
    </row>
    <row r="965" spans="1:34" customFormat="1" x14ac:dyDescent="0.25">
      <c r="A965" s="25"/>
      <c r="B965" s="25"/>
      <c r="C965" s="25"/>
      <c r="D965" s="25"/>
      <c r="E965" s="25"/>
      <c r="G965" s="4"/>
      <c r="I965" s="4"/>
      <c r="J965" s="4"/>
      <c r="T965" s="26"/>
      <c r="AD965" s="25" t="s">
        <v>639</v>
      </c>
      <c r="AE965" s="25">
        <v>0.17584399999999997</v>
      </c>
      <c r="AF965" s="25">
        <v>0.17584399999999997</v>
      </c>
      <c r="AG965" s="25" t="s">
        <v>20</v>
      </c>
      <c r="AH965" s="25" t="s">
        <v>219</v>
      </c>
    </row>
    <row r="966" spans="1:34" customFormat="1" x14ac:dyDescent="0.25">
      <c r="A966" s="25"/>
      <c r="B966" s="25"/>
      <c r="C966" s="25"/>
      <c r="D966" s="25"/>
      <c r="E966" s="25"/>
      <c r="G966" s="4"/>
      <c r="I966" s="4"/>
      <c r="J966" s="4"/>
      <c r="T966" s="26"/>
      <c r="AD966" s="25" t="s">
        <v>682</v>
      </c>
      <c r="AE966" s="25">
        <v>0.21977199999999994</v>
      </c>
      <c r="AF966" s="25">
        <v>0.21977199999999994</v>
      </c>
      <c r="AG966" s="25" t="s">
        <v>47</v>
      </c>
      <c r="AH966" s="25" t="s">
        <v>218</v>
      </c>
    </row>
    <row r="967" spans="1:34" customFormat="1" x14ac:dyDescent="0.25">
      <c r="A967" s="25"/>
      <c r="B967" s="25"/>
      <c r="C967" s="25"/>
      <c r="D967" s="25"/>
      <c r="E967" s="25"/>
      <c r="G967" s="4"/>
      <c r="I967" s="4"/>
      <c r="J967" s="4"/>
      <c r="T967" s="26"/>
      <c r="AD967" s="25" t="s">
        <v>686</v>
      </c>
      <c r="AE967" s="25">
        <v>0.20745500000000008</v>
      </c>
      <c r="AF967" s="25">
        <v>0.20745500000000008</v>
      </c>
      <c r="AG967" s="25" t="s">
        <v>47</v>
      </c>
      <c r="AH967" s="25" t="s">
        <v>219</v>
      </c>
    </row>
    <row r="968" spans="1:34" customFormat="1" x14ac:dyDescent="0.25">
      <c r="A968" s="25"/>
      <c r="B968" s="25"/>
      <c r="C968" s="25"/>
      <c r="D968" s="25"/>
      <c r="E968" s="25"/>
      <c r="G968" s="4"/>
      <c r="I968" s="4"/>
      <c r="J968" s="4"/>
      <c r="T968" s="26"/>
      <c r="AD968" s="25" t="s">
        <v>661</v>
      </c>
      <c r="AE968" s="25">
        <v>15.734137000000006</v>
      </c>
      <c r="AF968" s="25">
        <v>15.734137000000006</v>
      </c>
      <c r="AG968" s="25" t="s">
        <v>15</v>
      </c>
      <c r="AH968" s="25" t="s">
        <v>219</v>
      </c>
    </row>
    <row r="969" spans="1:34" customFormat="1" x14ac:dyDescent="0.25">
      <c r="A969" s="25"/>
      <c r="B969" s="25"/>
      <c r="C969" s="25"/>
      <c r="D969" s="25"/>
      <c r="E969" s="25"/>
      <c r="G969" s="4"/>
      <c r="I969" s="4"/>
      <c r="J969" s="4"/>
      <c r="T969" s="26"/>
      <c r="AD969" s="25" t="s">
        <v>656</v>
      </c>
      <c r="AE969" s="25">
        <v>19.30333700000001</v>
      </c>
      <c r="AF969" s="25">
        <v>19.30333700000001</v>
      </c>
      <c r="AG969" s="25" t="s">
        <v>15</v>
      </c>
      <c r="AH969" s="25" t="s">
        <v>218</v>
      </c>
    </row>
    <row r="970" spans="1:34" customFormat="1" x14ac:dyDescent="0.25">
      <c r="A970" s="25"/>
      <c r="B970" s="25"/>
      <c r="C970" s="25"/>
      <c r="D970" s="25"/>
      <c r="E970" s="25"/>
      <c r="G970" s="4"/>
      <c r="I970" s="4"/>
      <c r="J970" s="4"/>
      <c r="T970" s="26"/>
      <c r="AD970" s="25" t="s">
        <v>998</v>
      </c>
      <c r="AE970" s="25">
        <v>0.21400499999999986</v>
      </c>
      <c r="AF970" s="25">
        <v>0.21400499999999986</v>
      </c>
      <c r="AG970" s="25" t="s">
        <v>16</v>
      </c>
      <c r="AH970" s="25" t="s">
        <v>219</v>
      </c>
    </row>
    <row r="971" spans="1:34" customFormat="1" x14ac:dyDescent="0.25">
      <c r="A971" s="25"/>
      <c r="B971" s="25"/>
      <c r="C971" s="25"/>
      <c r="D971" s="25"/>
      <c r="E971" s="25"/>
      <c r="G971" s="4"/>
      <c r="I971" s="4"/>
      <c r="J971" s="4"/>
      <c r="T971" s="26"/>
      <c r="AD971" s="25" t="s">
        <v>996</v>
      </c>
      <c r="AE971" s="25">
        <v>0.25396199999999997</v>
      </c>
      <c r="AF971" s="25">
        <v>0.25396199999999997</v>
      </c>
      <c r="AG971" s="25" t="s">
        <v>16</v>
      </c>
      <c r="AH971" s="25" t="s">
        <v>218</v>
      </c>
    </row>
    <row r="972" spans="1:34" customFormat="1" x14ac:dyDescent="0.25">
      <c r="A972" s="25"/>
      <c r="B972" s="25"/>
      <c r="C972" s="25"/>
      <c r="D972" s="25"/>
      <c r="E972" s="25"/>
      <c r="G972" s="4"/>
      <c r="I972" s="4"/>
      <c r="J972" s="4"/>
      <c r="T972" s="26"/>
      <c r="AD972" s="25" t="s">
        <v>635</v>
      </c>
      <c r="AE972" s="25">
        <v>0.18816300000000014</v>
      </c>
      <c r="AF972" s="25">
        <v>0.18816300000000014</v>
      </c>
      <c r="AG972" s="25" t="s">
        <v>20</v>
      </c>
      <c r="AH972" s="25" t="s">
        <v>218</v>
      </c>
    </row>
    <row r="973" spans="1:34" customFormat="1" x14ac:dyDescent="0.25">
      <c r="A973" s="25"/>
      <c r="B973" s="25"/>
      <c r="C973" s="25"/>
      <c r="D973" s="25"/>
      <c r="E973" s="25"/>
      <c r="G973" s="4"/>
      <c r="I973" s="4"/>
      <c r="J973" s="4"/>
      <c r="T973" s="26"/>
      <c r="AD973" s="25" t="s">
        <v>639</v>
      </c>
      <c r="AE973" s="25">
        <v>0.17584399999999997</v>
      </c>
      <c r="AF973" s="25">
        <v>0.17584399999999997</v>
      </c>
      <c r="AG973" s="25" t="s">
        <v>20</v>
      </c>
      <c r="AH973" s="25" t="s">
        <v>219</v>
      </c>
    </row>
    <row r="974" spans="1:34" customFormat="1" x14ac:dyDescent="0.25">
      <c r="A974" s="25"/>
      <c r="B974" s="25"/>
      <c r="C974" s="25"/>
      <c r="D974" s="25"/>
      <c r="E974" s="25"/>
      <c r="G974" s="4"/>
      <c r="I974" s="4"/>
      <c r="J974" s="4"/>
      <c r="T974" s="26"/>
      <c r="AD974" s="25" t="s">
        <v>682</v>
      </c>
      <c r="AE974" s="25">
        <v>0.21977199999999994</v>
      </c>
      <c r="AF974" s="25">
        <v>0.21977199999999994</v>
      </c>
      <c r="AG974" s="25" t="s">
        <v>47</v>
      </c>
      <c r="AH974" s="25" t="s">
        <v>218</v>
      </c>
    </row>
    <row r="975" spans="1:34" customFormat="1" x14ac:dyDescent="0.25">
      <c r="A975" s="25"/>
      <c r="B975" s="25"/>
      <c r="C975" s="25"/>
      <c r="D975" s="25"/>
      <c r="E975" s="25"/>
      <c r="G975" s="4"/>
      <c r="I975" s="4"/>
      <c r="J975" s="4"/>
      <c r="T975" s="26"/>
      <c r="AD975" s="25" t="s">
        <v>686</v>
      </c>
      <c r="AE975" s="25">
        <v>0.20745500000000008</v>
      </c>
      <c r="AF975" s="25">
        <v>0.20745500000000008</v>
      </c>
      <c r="AG975" s="25" t="s">
        <v>47</v>
      </c>
      <c r="AH975" s="25" t="s">
        <v>219</v>
      </c>
    </row>
    <row r="976" spans="1:34" customFormat="1" x14ac:dyDescent="0.25">
      <c r="A976" s="25"/>
      <c r="B976" s="25"/>
      <c r="C976" s="25"/>
      <c r="D976" s="25"/>
      <c r="E976" s="25"/>
      <c r="G976" s="4"/>
      <c r="I976" s="4"/>
      <c r="J976" s="4"/>
      <c r="T976" s="26"/>
      <c r="AD976" s="25" t="s">
        <v>661</v>
      </c>
      <c r="AE976" s="25">
        <v>15.734137000000006</v>
      </c>
      <c r="AF976" s="25">
        <v>15.734137000000006</v>
      </c>
      <c r="AG976" s="25" t="s">
        <v>15</v>
      </c>
      <c r="AH976" s="25" t="s">
        <v>219</v>
      </c>
    </row>
    <row r="977" spans="1:34" customFormat="1" x14ac:dyDescent="0.25">
      <c r="A977" s="25"/>
      <c r="B977" s="25"/>
      <c r="C977" s="25"/>
      <c r="D977" s="25"/>
      <c r="E977" s="25"/>
      <c r="G977" s="4"/>
      <c r="I977" s="4"/>
      <c r="J977" s="4"/>
      <c r="T977" s="26"/>
      <c r="AD977" s="25" t="s">
        <v>656</v>
      </c>
      <c r="AE977" s="25">
        <v>19.30333700000001</v>
      </c>
      <c r="AF977" s="25">
        <v>19.30333700000001</v>
      </c>
      <c r="AG977" s="25" t="s">
        <v>15</v>
      </c>
      <c r="AH977" s="25" t="s">
        <v>218</v>
      </c>
    </row>
    <row r="978" spans="1:34" customFormat="1" x14ac:dyDescent="0.25">
      <c r="A978" s="25"/>
      <c r="B978" s="25"/>
      <c r="C978" s="25"/>
      <c r="D978" s="25"/>
      <c r="E978" s="25"/>
      <c r="G978" s="4"/>
      <c r="I978" s="4"/>
      <c r="J978" s="4"/>
      <c r="T978" s="26"/>
      <c r="AD978" s="25" t="s">
        <v>667</v>
      </c>
      <c r="AE978" s="25">
        <v>15.359452999999993</v>
      </c>
      <c r="AF978" s="25">
        <v>15.359452999999993</v>
      </c>
      <c r="AG978" s="25" t="s">
        <v>17</v>
      </c>
      <c r="AH978" s="25" t="s">
        <v>225</v>
      </c>
    </row>
    <row r="979" spans="1:34" customFormat="1" x14ac:dyDescent="0.25">
      <c r="A979" s="25"/>
      <c r="B979" s="25"/>
      <c r="C979" s="25"/>
      <c r="D979" s="25"/>
      <c r="E979" s="25"/>
      <c r="G979" s="4"/>
      <c r="I979" s="4"/>
      <c r="J979" s="4"/>
      <c r="T979" s="26"/>
      <c r="AD979" s="25" t="s">
        <v>664</v>
      </c>
      <c r="AE979" s="25">
        <v>15.765048999999996</v>
      </c>
      <c r="AF979" s="25">
        <v>15.765048999999996</v>
      </c>
      <c r="AG979" s="25" t="s">
        <v>17</v>
      </c>
      <c r="AH979" s="25" t="s">
        <v>218</v>
      </c>
    </row>
    <row r="980" spans="1:34" customFormat="1" x14ac:dyDescent="0.25">
      <c r="A980" s="25"/>
      <c r="B980" s="25"/>
      <c r="C980" s="25"/>
      <c r="D980" s="25"/>
      <c r="E980" s="25"/>
      <c r="G980" s="4"/>
      <c r="I980" s="4"/>
      <c r="J980" s="4"/>
      <c r="T980" s="26"/>
      <c r="AD980" s="25" t="s">
        <v>998</v>
      </c>
      <c r="AE980" s="25">
        <v>0.21400499999999986</v>
      </c>
      <c r="AF980" s="25">
        <v>0.21400499999999986</v>
      </c>
      <c r="AG980" s="25" t="s">
        <v>16</v>
      </c>
      <c r="AH980" s="25" t="s">
        <v>219</v>
      </c>
    </row>
    <row r="981" spans="1:34" customFormat="1" x14ac:dyDescent="0.25">
      <c r="A981" s="25"/>
      <c r="B981" s="25"/>
      <c r="C981" s="25"/>
      <c r="D981" s="25"/>
      <c r="E981" s="25"/>
      <c r="G981" s="4"/>
      <c r="I981" s="4"/>
      <c r="J981" s="4"/>
      <c r="T981" s="26"/>
      <c r="AD981" s="25" t="s">
        <v>996</v>
      </c>
      <c r="AE981" s="25">
        <v>0.25396199999999997</v>
      </c>
      <c r="AF981" s="25">
        <v>0.25396199999999997</v>
      </c>
      <c r="AG981" s="25" t="s">
        <v>16</v>
      </c>
      <c r="AH981" s="25" t="s">
        <v>218</v>
      </c>
    </row>
    <row r="982" spans="1:34" customFormat="1" x14ac:dyDescent="0.25">
      <c r="A982" s="25"/>
      <c r="B982" s="25"/>
      <c r="C982" s="25"/>
      <c r="D982" s="25"/>
      <c r="E982" s="25"/>
      <c r="G982" s="4"/>
      <c r="I982" s="4"/>
      <c r="J982" s="4"/>
      <c r="T982" s="26"/>
      <c r="AD982" s="25" t="s">
        <v>663</v>
      </c>
      <c r="AE982" s="25">
        <v>15.443956999999999</v>
      </c>
      <c r="AF982" s="25">
        <v>15.443956999999999</v>
      </c>
      <c r="AG982" s="25" t="s">
        <v>15</v>
      </c>
      <c r="AH982" s="25" t="s">
        <v>223</v>
      </c>
    </row>
    <row r="983" spans="1:34" customFormat="1" x14ac:dyDescent="0.25">
      <c r="A983" s="25"/>
      <c r="B983" s="25"/>
      <c r="C983" s="25"/>
      <c r="D983" s="25"/>
      <c r="E983" s="25"/>
      <c r="G983" s="4"/>
      <c r="I983" s="4"/>
      <c r="J983" s="4"/>
      <c r="T983" s="26"/>
      <c r="AD983" s="25" t="s">
        <v>659</v>
      </c>
      <c r="AE983" s="25">
        <v>19.012426999999999</v>
      </c>
      <c r="AF983" s="25">
        <v>19.012426999999999</v>
      </c>
      <c r="AG983" s="25" t="s">
        <v>15</v>
      </c>
      <c r="AH983" s="25" t="s">
        <v>222</v>
      </c>
    </row>
    <row r="984" spans="1:34" customFormat="1" x14ac:dyDescent="0.25">
      <c r="A984" s="25"/>
      <c r="B984" s="25"/>
      <c r="C984" s="25"/>
      <c r="D984" s="25"/>
      <c r="E984" s="25"/>
      <c r="G984" s="4"/>
      <c r="I984" s="4"/>
      <c r="J984" s="4"/>
      <c r="T984" s="26"/>
      <c r="AD984" s="25" t="s">
        <v>671</v>
      </c>
      <c r="AE984" s="25">
        <v>0.27028100000000005</v>
      </c>
      <c r="AF984" s="25">
        <v>0.27028100000000005</v>
      </c>
      <c r="AG984" s="25" t="s">
        <v>40</v>
      </c>
      <c r="AH984" s="25" t="s">
        <v>222</v>
      </c>
    </row>
    <row r="985" spans="1:34" customFormat="1" x14ac:dyDescent="0.25">
      <c r="A985" s="25"/>
      <c r="B985" s="25"/>
      <c r="C985" s="25"/>
      <c r="D985" s="25"/>
      <c r="E985" s="25"/>
      <c r="G985" s="4"/>
      <c r="I985" s="4"/>
      <c r="J985" s="4"/>
      <c r="T985" s="26"/>
      <c r="AD985" s="25" t="s">
        <v>675</v>
      </c>
      <c r="AE985" s="25">
        <v>0.26152199999999998</v>
      </c>
      <c r="AF985" s="25">
        <v>0.26152199999999998</v>
      </c>
      <c r="AG985" s="25" t="s">
        <v>40</v>
      </c>
      <c r="AH985" s="25" t="s">
        <v>223</v>
      </c>
    </row>
    <row r="986" spans="1:34" customFormat="1" x14ac:dyDescent="0.25">
      <c r="A986" s="25"/>
      <c r="B986" s="25"/>
      <c r="C986" s="25"/>
      <c r="D986" s="25"/>
      <c r="E986" s="25"/>
      <c r="G986" s="4"/>
      <c r="I986" s="4"/>
      <c r="J986" s="4"/>
      <c r="T986" s="26"/>
      <c r="AD986" s="25" t="s">
        <v>685</v>
      </c>
      <c r="AE986" s="25">
        <v>0.21431500000000001</v>
      </c>
      <c r="AF986" s="25">
        <v>0.21431500000000001</v>
      </c>
      <c r="AG986" s="25" t="s">
        <v>47</v>
      </c>
      <c r="AH986" s="25" t="s">
        <v>222</v>
      </c>
    </row>
    <row r="987" spans="1:34" customFormat="1" x14ac:dyDescent="0.25">
      <c r="A987" s="25"/>
      <c r="B987" s="25"/>
      <c r="C987" s="25"/>
      <c r="D987" s="25"/>
      <c r="E987" s="25"/>
      <c r="G987" s="4"/>
      <c r="I987" s="4"/>
      <c r="J987" s="4"/>
      <c r="T987" s="26"/>
      <c r="AD987" s="25" t="s">
        <v>689</v>
      </c>
      <c r="AE987" s="25">
        <v>0.20093800000000001</v>
      </c>
      <c r="AF987" s="25">
        <v>0.20093800000000001</v>
      </c>
      <c r="AG987" s="25" t="s">
        <v>47</v>
      </c>
      <c r="AH987" s="25" t="s">
        <v>223</v>
      </c>
    </row>
    <row r="988" spans="1:34" customFormat="1" x14ac:dyDescent="0.25">
      <c r="A988" s="25"/>
      <c r="B988" s="25"/>
      <c r="C988" s="25"/>
      <c r="D988" s="25"/>
      <c r="E988" s="25"/>
      <c r="G988" s="4"/>
      <c r="I988" s="4"/>
      <c r="J988" s="4"/>
      <c r="T988" s="26"/>
      <c r="AD988" s="25" t="s">
        <v>999</v>
      </c>
      <c r="AE988" s="25">
        <v>0.21088700000000002</v>
      </c>
      <c r="AF988" s="25">
        <v>0.21088700000000002</v>
      </c>
      <c r="AG988" s="25" t="s">
        <v>16</v>
      </c>
      <c r="AH988" s="25" t="s">
        <v>223</v>
      </c>
    </row>
    <row r="989" spans="1:34" customFormat="1" x14ac:dyDescent="0.25">
      <c r="A989" s="25"/>
      <c r="B989" s="25"/>
      <c r="C989" s="25"/>
      <c r="D989" s="25"/>
      <c r="E989" s="25"/>
      <c r="G989" s="4"/>
      <c r="I989" s="4"/>
      <c r="J989" s="4"/>
      <c r="T989" s="26"/>
      <c r="AD989" s="25" t="s">
        <v>997</v>
      </c>
      <c r="AE989" s="25">
        <v>0.25118299999999999</v>
      </c>
      <c r="AF989" s="25">
        <v>0.25118299999999999</v>
      </c>
      <c r="AG989" s="25" t="s">
        <v>16</v>
      </c>
      <c r="AH989" s="25" t="s">
        <v>222</v>
      </c>
    </row>
    <row r="990" spans="1:34" customFormat="1" x14ac:dyDescent="0.25">
      <c r="A990" s="25"/>
      <c r="B990" s="25"/>
      <c r="C990" s="25"/>
      <c r="D990" s="25"/>
      <c r="E990" s="25"/>
      <c r="G990" s="4"/>
      <c r="I990" s="4"/>
      <c r="J990" s="4"/>
      <c r="T990" s="26"/>
      <c r="AD990" s="25" t="s">
        <v>666</v>
      </c>
      <c r="AE990" s="25">
        <v>15.424535000000001</v>
      </c>
      <c r="AF990" s="25">
        <v>15.424535000000001</v>
      </c>
      <c r="AG990" s="25" t="s">
        <v>17</v>
      </c>
      <c r="AH990" s="25" t="s">
        <v>224</v>
      </c>
    </row>
    <row r="991" spans="1:34" customFormat="1" x14ac:dyDescent="0.25">
      <c r="A991" s="25"/>
      <c r="B991" s="25"/>
      <c r="C991" s="25"/>
      <c r="D991" s="25"/>
      <c r="E991" s="25"/>
      <c r="G991" s="4"/>
      <c r="I991" s="4"/>
      <c r="J991" s="4"/>
      <c r="T991" s="26"/>
      <c r="AD991" s="25" t="s">
        <v>665</v>
      </c>
      <c r="AE991" s="25">
        <v>15.827437999999999</v>
      </c>
      <c r="AF991" s="25">
        <v>15.827437999999999</v>
      </c>
      <c r="AG991" s="25" t="s">
        <v>17</v>
      </c>
      <c r="AH991" s="25" t="s">
        <v>210</v>
      </c>
    </row>
    <row r="992" spans="1:34" customFormat="1" x14ac:dyDescent="0.25">
      <c r="A992" s="25"/>
      <c r="B992" s="25"/>
      <c r="C992" s="25"/>
      <c r="D992" s="25"/>
      <c r="E992" s="25"/>
      <c r="G992" s="4"/>
      <c r="I992" s="4"/>
      <c r="J992" s="4"/>
      <c r="T992" s="26"/>
      <c r="AD992" s="25" t="s">
        <v>648</v>
      </c>
      <c r="AE992" s="25">
        <v>0.26860300000000004</v>
      </c>
      <c r="AF992" s="25">
        <v>0.26860300000000004</v>
      </c>
      <c r="AG992" s="25" t="s">
        <v>13</v>
      </c>
      <c r="AH992" s="25" t="s">
        <v>222</v>
      </c>
    </row>
    <row r="993" spans="1:34" customFormat="1" x14ac:dyDescent="0.25">
      <c r="A993" s="25"/>
      <c r="B993" s="25"/>
      <c r="C993" s="25"/>
      <c r="D993" s="25"/>
      <c r="E993" s="25"/>
      <c r="G993" s="4"/>
      <c r="I993" s="4"/>
      <c r="J993" s="4"/>
      <c r="T993" s="26"/>
      <c r="AD993" s="25" t="s">
        <v>695</v>
      </c>
      <c r="AE993" s="25">
        <v>15.026921000000005</v>
      </c>
      <c r="AF993" s="25">
        <v>15.026921000000005</v>
      </c>
      <c r="AG993" s="25" t="s">
        <v>204</v>
      </c>
      <c r="AH993" s="25" t="s">
        <v>218</v>
      </c>
    </row>
    <row r="994" spans="1:34" customFormat="1" x14ac:dyDescent="0.25">
      <c r="A994" s="25"/>
      <c r="B994" s="25"/>
      <c r="C994" s="25"/>
      <c r="D994" s="25"/>
      <c r="E994" s="25"/>
      <c r="G994" s="4"/>
      <c r="I994" s="4"/>
      <c r="J994" s="4"/>
      <c r="T994" s="26"/>
      <c r="AD994" s="25" t="s">
        <v>696</v>
      </c>
      <c r="AE994" s="25">
        <v>15.063449999999996</v>
      </c>
      <c r="AF994" s="25">
        <v>15.063449999999996</v>
      </c>
      <c r="AG994" s="25" t="s">
        <v>204</v>
      </c>
      <c r="AH994" s="25" t="s">
        <v>222</v>
      </c>
    </row>
    <row r="995" spans="1:34" customFormat="1" x14ac:dyDescent="0.25">
      <c r="A995" s="25"/>
      <c r="B995" s="25"/>
      <c r="C995" s="25"/>
      <c r="D995" s="25"/>
      <c r="E995" s="25"/>
      <c r="G995" s="4"/>
      <c r="I995" s="4"/>
      <c r="J995" s="4"/>
      <c r="T995" s="26"/>
      <c r="AD995" s="25" t="s">
        <v>697</v>
      </c>
      <c r="AE995" s="25">
        <v>14.618611999999994</v>
      </c>
      <c r="AF995" s="25">
        <v>14.618611999999994</v>
      </c>
      <c r="AG995" s="25" t="s">
        <v>204</v>
      </c>
      <c r="AH995" s="25" t="s">
        <v>219</v>
      </c>
    </row>
    <row r="996" spans="1:34" customFormat="1" x14ac:dyDescent="0.25">
      <c r="A996" s="25"/>
      <c r="B996" s="25"/>
      <c r="C996" s="25"/>
      <c r="D996" s="25"/>
      <c r="E996" s="25"/>
      <c r="G996" s="4"/>
      <c r="I996" s="4"/>
      <c r="J996" s="4"/>
      <c r="T996" s="26"/>
      <c r="AD996" s="25" t="s">
        <v>698</v>
      </c>
      <c r="AE996" s="25">
        <v>14.634362000000001</v>
      </c>
      <c r="AF996" s="25">
        <v>14.634362000000001</v>
      </c>
      <c r="AG996" s="25" t="s">
        <v>204</v>
      </c>
      <c r="AH996" s="25" t="s">
        <v>223</v>
      </c>
    </row>
    <row r="997" spans="1:34" customFormat="1" x14ac:dyDescent="0.25">
      <c r="A997" s="25"/>
      <c r="B997" s="25"/>
      <c r="C997" s="25"/>
      <c r="D997" s="25"/>
      <c r="E997" s="25"/>
      <c r="G997" s="4"/>
      <c r="I997" s="4"/>
      <c r="J997" s="4"/>
      <c r="T997" s="26"/>
      <c r="AD997" s="25" t="s">
        <v>690</v>
      </c>
      <c r="AE997" s="25">
        <v>12.854486999999999</v>
      </c>
      <c r="AF997" s="25">
        <v>12.854486999999999</v>
      </c>
      <c r="AG997" s="25" t="s">
        <v>87</v>
      </c>
      <c r="AH997" s="25" t="s">
        <v>210</v>
      </c>
    </row>
    <row r="998" spans="1:34" customFormat="1" x14ac:dyDescent="0.25">
      <c r="A998" s="25"/>
      <c r="B998" s="25"/>
      <c r="C998" s="25"/>
      <c r="D998" s="25"/>
      <c r="E998" s="25"/>
      <c r="G998" s="4"/>
      <c r="I998" s="4"/>
      <c r="J998" s="4"/>
      <c r="T998" s="26"/>
      <c r="AD998" s="25" t="s">
        <v>635</v>
      </c>
      <c r="AE998" s="25">
        <v>0.18816300000000014</v>
      </c>
      <c r="AF998" s="25">
        <v>0.18816300000000014</v>
      </c>
      <c r="AG998" s="25" t="s">
        <v>20</v>
      </c>
      <c r="AH998" s="25" t="s">
        <v>218</v>
      </c>
    </row>
    <row r="999" spans="1:34" customFormat="1" x14ac:dyDescent="0.25">
      <c r="A999" s="25"/>
      <c r="B999" s="25"/>
      <c r="C999" s="25"/>
      <c r="D999" s="25"/>
      <c r="E999" s="25"/>
      <c r="G999" s="4"/>
      <c r="I999" s="4"/>
      <c r="J999" s="4"/>
      <c r="T999" s="26"/>
      <c r="AD999" s="25" t="s">
        <v>639</v>
      </c>
      <c r="AE999" s="25">
        <v>0.17584399999999997</v>
      </c>
      <c r="AF999" s="25">
        <v>0.17584399999999997</v>
      </c>
      <c r="AG999" s="25" t="s">
        <v>20</v>
      </c>
      <c r="AH999" s="25" t="s">
        <v>219</v>
      </c>
    </row>
    <row r="1000" spans="1:34" customFormat="1" x14ac:dyDescent="0.25">
      <c r="A1000" s="25"/>
      <c r="B1000" s="25"/>
      <c r="C1000" s="25"/>
      <c r="D1000" s="25"/>
      <c r="E1000" s="25"/>
      <c r="G1000" s="4"/>
      <c r="I1000" s="4"/>
      <c r="J1000" s="4"/>
      <c r="T1000" s="26"/>
      <c r="AD1000" s="25" t="s">
        <v>668</v>
      </c>
      <c r="AE1000" s="25">
        <v>0.27030399999999993</v>
      </c>
      <c r="AF1000" s="25">
        <v>0.27030399999999993</v>
      </c>
      <c r="AG1000" s="25" t="s">
        <v>40</v>
      </c>
      <c r="AH1000" s="25" t="s">
        <v>218</v>
      </c>
    </row>
    <row r="1001" spans="1:34" customFormat="1" x14ac:dyDescent="0.25">
      <c r="A1001" s="25"/>
      <c r="B1001" s="25"/>
      <c r="C1001" s="25"/>
      <c r="D1001" s="25"/>
      <c r="E1001" s="25"/>
      <c r="G1001" s="4"/>
      <c r="I1001" s="4"/>
      <c r="J1001" s="4"/>
      <c r="T1001" s="26"/>
      <c r="AD1001" s="25" t="s">
        <v>672</v>
      </c>
      <c r="AE1001" s="25">
        <v>0.26180000000000003</v>
      </c>
      <c r="AF1001" s="25">
        <v>0.26180000000000003</v>
      </c>
      <c r="AG1001" s="25" t="s">
        <v>40</v>
      </c>
      <c r="AH1001" s="25" t="s">
        <v>219</v>
      </c>
    </row>
    <row r="1002" spans="1:34" customFormat="1" x14ac:dyDescent="0.25">
      <c r="A1002" s="25"/>
      <c r="B1002" s="25"/>
      <c r="C1002" s="25"/>
      <c r="D1002" s="25"/>
      <c r="E1002" s="25"/>
      <c r="G1002" s="4"/>
      <c r="I1002" s="4"/>
      <c r="J1002" s="4"/>
      <c r="T1002" s="26"/>
      <c r="AD1002" s="25" t="s">
        <v>682</v>
      </c>
      <c r="AE1002" s="25">
        <v>0.21977199999999994</v>
      </c>
      <c r="AF1002" s="25">
        <v>0.21977199999999994</v>
      </c>
      <c r="AG1002" s="25" t="s">
        <v>47</v>
      </c>
      <c r="AH1002" s="25" t="s">
        <v>218</v>
      </c>
    </row>
    <row r="1003" spans="1:34" customFormat="1" x14ac:dyDescent="0.25">
      <c r="A1003" s="25"/>
      <c r="B1003" s="25"/>
      <c r="C1003" s="25"/>
      <c r="D1003" s="25"/>
      <c r="E1003" s="25"/>
      <c r="G1003" s="4"/>
      <c r="I1003" s="4"/>
      <c r="J1003" s="4"/>
      <c r="T1003" s="26"/>
      <c r="AD1003" s="25" t="s">
        <v>686</v>
      </c>
      <c r="AE1003" s="25">
        <v>0.20745500000000008</v>
      </c>
      <c r="AF1003" s="25">
        <v>0.20745500000000008</v>
      </c>
      <c r="AG1003" s="25" t="s">
        <v>47</v>
      </c>
      <c r="AH1003" s="25" t="s">
        <v>219</v>
      </c>
    </row>
    <row r="1004" spans="1:34" customFormat="1" x14ac:dyDescent="0.25">
      <c r="A1004" s="25"/>
      <c r="B1004" s="25"/>
      <c r="C1004" s="25"/>
      <c r="D1004" s="25"/>
      <c r="E1004" s="25"/>
      <c r="G1004" s="4"/>
      <c r="I1004" s="4"/>
      <c r="J1004" s="4"/>
      <c r="T1004" s="26"/>
      <c r="AD1004" s="25" t="s">
        <v>661</v>
      </c>
      <c r="AE1004" s="25">
        <v>15.734137000000006</v>
      </c>
      <c r="AF1004" s="25">
        <v>15.734137000000006</v>
      </c>
      <c r="AG1004" s="25" t="s">
        <v>15</v>
      </c>
      <c r="AH1004" s="25" t="s">
        <v>219</v>
      </c>
    </row>
    <row r="1005" spans="1:34" customFormat="1" x14ac:dyDescent="0.25">
      <c r="A1005" s="25"/>
      <c r="B1005" s="25"/>
      <c r="C1005" s="25"/>
      <c r="D1005" s="25"/>
      <c r="E1005" s="25"/>
      <c r="G1005" s="4"/>
      <c r="I1005" s="4"/>
      <c r="J1005" s="4"/>
      <c r="T1005" s="26"/>
      <c r="AD1005" s="25" t="s">
        <v>656</v>
      </c>
      <c r="AE1005" s="25">
        <v>19.30333700000001</v>
      </c>
      <c r="AF1005" s="25">
        <v>19.30333700000001</v>
      </c>
      <c r="AG1005" s="25" t="s">
        <v>15</v>
      </c>
      <c r="AH1005" s="25" t="s">
        <v>218</v>
      </c>
    </row>
    <row r="1006" spans="1:34" customFormat="1" x14ac:dyDescent="0.25">
      <c r="A1006" s="25"/>
      <c r="B1006" s="25"/>
      <c r="C1006" s="25"/>
      <c r="D1006" s="25"/>
      <c r="E1006" s="25"/>
      <c r="G1006" s="4"/>
      <c r="I1006" s="4"/>
      <c r="J1006" s="4"/>
      <c r="T1006" s="26"/>
      <c r="AD1006" s="25" t="s">
        <v>667</v>
      </c>
      <c r="AE1006" s="25">
        <v>15.359452999999993</v>
      </c>
      <c r="AF1006" s="25">
        <v>15.359452999999993</v>
      </c>
      <c r="AG1006" s="25" t="s">
        <v>17</v>
      </c>
      <c r="AH1006" s="25" t="s">
        <v>225</v>
      </c>
    </row>
    <row r="1007" spans="1:34" customFormat="1" x14ac:dyDescent="0.25">
      <c r="A1007" s="25"/>
      <c r="B1007" s="25"/>
      <c r="C1007" s="25"/>
      <c r="D1007" s="25"/>
      <c r="E1007" s="25"/>
      <c r="G1007" s="4"/>
      <c r="I1007" s="4"/>
      <c r="J1007" s="4"/>
      <c r="T1007" s="26"/>
      <c r="AD1007" s="25" t="s">
        <v>664</v>
      </c>
      <c r="AE1007" s="25">
        <v>15.765048999999996</v>
      </c>
      <c r="AF1007" s="25">
        <v>15.765048999999996</v>
      </c>
      <c r="AG1007" s="25" t="s">
        <v>17</v>
      </c>
      <c r="AH1007" s="25" t="s">
        <v>218</v>
      </c>
    </row>
    <row r="1008" spans="1:34" customFormat="1" x14ac:dyDescent="0.25">
      <c r="A1008" s="25"/>
      <c r="B1008" s="25"/>
      <c r="C1008" s="25"/>
      <c r="D1008" s="25"/>
      <c r="E1008" s="25"/>
      <c r="G1008" s="4"/>
      <c r="I1008" s="4"/>
      <c r="J1008" s="4"/>
      <c r="T1008" s="26"/>
      <c r="AD1008" s="25" t="s">
        <v>998</v>
      </c>
      <c r="AE1008" s="25">
        <v>0.21400499999999986</v>
      </c>
      <c r="AF1008" s="25">
        <v>0.21400499999999986</v>
      </c>
      <c r="AG1008" s="25" t="s">
        <v>16</v>
      </c>
      <c r="AH1008" s="25" t="s">
        <v>219</v>
      </c>
    </row>
    <row r="1009" spans="1:34" customFormat="1" x14ac:dyDescent="0.25">
      <c r="A1009" s="25"/>
      <c r="B1009" s="25"/>
      <c r="C1009" s="25"/>
      <c r="D1009" s="25"/>
      <c r="E1009" s="25"/>
      <c r="G1009" s="4"/>
      <c r="I1009" s="4"/>
      <c r="J1009" s="4"/>
      <c r="T1009" s="26"/>
      <c r="AD1009" s="25" t="s">
        <v>996</v>
      </c>
      <c r="AE1009" s="25">
        <v>0.25396199999999997</v>
      </c>
      <c r="AF1009" s="25">
        <v>0.25396199999999997</v>
      </c>
      <c r="AG1009" s="25" t="s">
        <v>16</v>
      </c>
      <c r="AH1009" s="25" t="s">
        <v>218</v>
      </c>
    </row>
    <row r="1010" spans="1:34" customFormat="1" x14ac:dyDescent="0.25">
      <c r="A1010" s="25"/>
      <c r="B1010" s="25"/>
      <c r="C1010" s="25"/>
      <c r="D1010" s="25"/>
      <c r="E1010" s="25"/>
      <c r="G1010" s="4"/>
      <c r="I1010" s="4"/>
      <c r="J1010" s="4"/>
      <c r="T1010" s="26"/>
      <c r="AD1010" s="25" t="s">
        <v>695</v>
      </c>
      <c r="AE1010" s="25">
        <v>15.026921000000005</v>
      </c>
      <c r="AF1010" s="25">
        <v>15.026921000000005</v>
      </c>
      <c r="AG1010" s="25" t="s">
        <v>204</v>
      </c>
      <c r="AH1010" s="25" t="s">
        <v>218</v>
      </c>
    </row>
    <row r="1011" spans="1:34" customFormat="1" x14ac:dyDescent="0.25">
      <c r="A1011" s="25"/>
      <c r="B1011" s="25"/>
      <c r="C1011" s="25"/>
      <c r="D1011" s="25"/>
      <c r="E1011" s="25"/>
      <c r="G1011" s="4"/>
      <c r="I1011" s="4"/>
      <c r="J1011" s="4"/>
      <c r="T1011" s="26"/>
      <c r="AD1011" s="25" t="s">
        <v>697</v>
      </c>
      <c r="AE1011" s="25">
        <v>14.618611999999994</v>
      </c>
      <c r="AF1011" s="25">
        <v>14.618611999999994</v>
      </c>
      <c r="AG1011" s="25" t="s">
        <v>204</v>
      </c>
      <c r="AH1011" s="25" t="s">
        <v>219</v>
      </c>
    </row>
    <row r="1012" spans="1:34" customFormat="1" x14ac:dyDescent="0.25">
      <c r="A1012" s="25"/>
      <c r="B1012" s="25"/>
      <c r="C1012" s="25"/>
      <c r="D1012" s="25"/>
      <c r="E1012" s="25"/>
      <c r="G1012" s="4"/>
      <c r="I1012" s="4"/>
      <c r="J1012" s="4"/>
      <c r="T1012" s="26"/>
      <c r="AD1012" s="25" t="s">
        <v>690</v>
      </c>
      <c r="AE1012" s="25">
        <v>12.854486999999999</v>
      </c>
      <c r="AF1012" s="25">
        <v>12.854486999999999</v>
      </c>
      <c r="AG1012" s="25" t="s">
        <v>87</v>
      </c>
      <c r="AH1012" s="25" t="s">
        <v>210</v>
      </c>
    </row>
    <row r="1013" spans="1:34" customFormat="1" x14ac:dyDescent="0.25">
      <c r="A1013" s="25"/>
      <c r="B1013" s="25"/>
      <c r="C1013" s="25"/>
      <c r="D1013" s="25"/>
      <c r="E1013" s="25"/>
      <c r="G1013" s="4"/>
      <c r="I1013" s="4"/>
      <c r="J1013" s="4"/>
      <c r="T1013" s="26"/>
      <c r="AD1013" s="25" t="s">
        <v>667</v>
      </c>
      <c r="AE1013" s="25">
        <v>15.359452999999993</v>
      </c>
      <c r="AF1013" s="25">
        <v>15.359452999999993</v>
      </c>
      <c r="AG1013" s="25" t="s">
        <v>17</v>
      </c>
      <c r="AH1013" s="25" t="s">
        <v>225</v>
      </c>
    </row>
    <row r="1014" spans="1:34" customFormat="1" x14ac:dyDescent="0.25">
      <c r="A1014" s="25"/>
      <c r="B1014" s="25"/>
      <c r="C1014" s="25"/>
      <c r="D1014" s="25"/>
      <c r="E1014" s="25"/>
      <c r="G1014" s="4"/>
      <c r="I1014" s="4"/>
      <c r="J1014" s="4"/>
      <c r="T1014" s="26"/>
      <c r="AD1014" s="25" t="s">
        <v>664</v>
      </c>
      <c r="AE1014" s="25">
        <v>15.765048999999996</v>
      </c>
      <c r="AF1014" s="25">
        <v>15.765048999999996</v>
      </c>
      <c r="AG1014" s="25" t="s">
        <v>17</v>
      </c>
      <c r="AH1014" s="25" t="s">
        <v>218</v>
      </c>
    </row>
    <row r="1015" spans="1:34" customFormat="1" x14ac:dyDescent="0.25">
      <c r="A1015" s="25"/>
      <c r="B1015" s="25"/>
      <c r="C1015" s="25"/>
      <c r="D1015" s="25"/>
      <c r="E1015" s="25"/>
      <c r="G1015" s="4"/>
      <c r="I1015" s="4"/>
      <c r="J1015" s="4"/>
      <c r="T1015" s="26"/>
      <c r="AD1015" s="25" t="s">
        <v>695</v>
      </c>
      <c r="AE1015" s="25">
        <v>15.026921000000005</v>
      </c>
      <c r="AF1015" s="25">
        <v>15.026921000000005</v>
      </c>
      <c r="AG1015" s="25" t="s">
        <v>204</v>
      </c>
      <c r="AH1015" s="25" t="s">
        <v>218</v>
      </c>
    </row>
    <row r="1016" spans="1:34" customFormat="1" x14ac:dyDescent="0.25">
      <c r="A1016" s="25"/>
      <c r="B1016" s="25"/>
      <c r="C1016" s="25"/>
      <c r="D1016" s="25"/>
      <c r="E1016" s="25"/>
      <c r="G1016" s="4"/>
      <c r="I1016" s="4"/>
      <c r="J1016" s="4"/>
      <c r="T1016" s="26"/>
      <c r="AD1016" s="25" t="s">
        <v>697</v>
      </c>
      <c r="AE1016" s="25">
        <v>14.618611999999994</v>
      </c>
      <c r="AF1016" s="25">
        <v>14.618611999999994</v>
      </c>
      <c r="AG1016" s="25" t="s">
        <v>204</v>
      </c>
      <c r="AH1016" s="25" t="s">
        <v>219</v>
      </c>
    </row>
    <row r="1017" spans="1:34" customFormat="1" x14ac:dyDescent="0.25">
      <c r="A1017" s="25"/>
      <c r="B1017" s="25"/>
      <c r="C1017" s="25"/>
      <c r="D1017" s="25"/>
      <c r="E1017" s="25"/>
      <c r="G1017" s="4"/>
      <c r="I1017" s="4"/>
      <c r="J1017" s="4"/>
      <c r="T1017" s="26"/>
      <c r="AD1017" s="25" t="s">
        <v>690</v>
      </c>
      <c r="AE1017" s="25">
        <v>12.854486999999999</v>
      </c>
      <c r="AF1017" s="25">
        <v>12.854486999999999</v>
      </c>
      <c r="AG1017" s="25" t="s">
        <v>87</v>
      </c>
      <c r="AH1017" s="25" t="s">
        <v>210</v>
      </c>
    </row>
    <row r="1018" spans="1:34" customFormat="1" x14ac:dyDescent="0.25">
      <c r="A1018" s="25"/>
      <c r="B1018" s="25"/>
      <c r="C1018" s="25"/>
      <c r="D1018" s="25"/>
      <c r="E1018" s="25"/>
      <c r="G1018" s="4"/>
      <c r="I1018" s="4"/>
      <c r="J1018" s="4"/>
      <c r="T1018" s="26"/>
      <c r="AD1018" s="25" t="s">
        <v>690</v>
      </c>
      <c r="AE1018" s="25">
        <v>12.854486999999999</v>
      </c>
      <c r="AF1018" s="25">
        <v>12.854486999999999</v>
      </c>
      <c r="AG1018" s="25" t="s">
        <v>87</v>
      </c>
      <c r="AH1018" s="25" t="s">
        <v>210</v>
      </c>
    </row>
    <row r="1019" spans="1:34" customFormat="1" x14ac:dyDescent="0.25">
      <c r="A1019" s="25"/>
      <c r="B1019" s="25"/>
      <c r="C1019" s="25"/>
      <c r="D1019" s="25"/>
      <c r="E1019" s="25"/>
      <c r="G1019" s="4"/>
      <c r="I1019" s="4"/>
      <c r="J1019" s="4"/>
      <c r="T1019" s="26"/>
      <c r="AD1019" s="25" t="s">
        <v>635</v>
      </c>
      <c r="AE1019" s="25">
        <v>0.18816300000000014</v>
      </c>
      <c r="AF1019" s="25">
        <v>0.18816300000000014</v>
      </c>
      <c r="AG1019" s="25" t="s">
        <v>20</v>
      </c>
      <c r="AH1019" s="25" t="s">
        <v>218</v>
      </c>
    </row>
    <row r="1020" spans="1:34" customFormat="1" x14ac:dyDescent="0.25">
      <c r="A1020" s="25"/>
      <c r="B1020" s="25"/>
      <c r="C1020" s="25"/>
      <c r="D1020" s="25"/>
      <c r="E1020" s="25"/>
      <c r="G1020" s="4"/>
      <c r="I1020" s="4"/>
      <c r="J1020" s="4"/>
      <c r="T1020" s="26"/>
      <c r="AD1020" s="25" t="s">
        <v>639</v>
      </c>
      <c r="AE1020" s="25">
        <v>0.17584399999999997</v>
      </c>
      <c r="AF1020" s="25">
        <v>0.17584399999999997</v>
      </c>
      <c r="AG1020" s="25" t="s">
        <v>20</v>
      </c>
      <c r="AH1020" s="25" t="s">
        <v>219</v>
      </c>
    </row>
    <row r="1021" spans="1:34" customFormat="1" x14ac:dyDescent="0.25">
      <c r="A1021" s="25"/>
      <c r="B1021" s="25"/>
      <c r="C1021" s="25"/>
      <c r="D1021" s="25"/>
      <c r="E1021" s="25"/>
      <c r="G1021" s="4"/>
      <c r="I1021" s="4"/>
      <c r="J1021" s="4"/>
      <c r="T1021" s="26"/>
      <c r="AD1021" s="25" t="s">
        <v>668</v>
      </c>
      <c r="AE1021" s="25">
        <v>0.27030399999999993</v>
      </c>
      <c r="AF1021" s="25">
        <v>0.27030399999999993</v>
      </c>
      <c r="AG1021" s="25" t="s">
        <v>40</v>
      </c>
      <c r="AH1021" s="25" t="s">
        <v>218</v>
      </c>
    </row>
    <row r="1022" spans="1:34" customFormat="1" x14ac:dyDescent="0.25">
      <c r="A1022" s="25"/>
      <c r="B1022" s="25"/>
      <c r="C1022" s="25"/>
      <c r="D1022" s="25"/>
      <c r="E1022" s="25"/>
      <c r="G1022" s="4"/>
      <c r="I1022" s="4"/>
      <c r="J1022" s="4"/>
      <c r="T1022" s="26"/>
      <c r="AD1022" s="25" t="s">
        <v>672</v>
      </c>
      <c r="AE1022" s="25">
        <v>0.26180000000000003</v>
      </c>
      <c r="AF1022" s="25">
        <v>0.26180000000000003</v>
      </c>
      <c r="AG1022" s="25" t="s">
        <v>40</v>
      </c>
      <c r="AH1022" s="25" t="s">
        <v>219</v>
      </c>
    </row>
    <row r="1023" spans="1:34" customFormat="1" x14ac:dyDescent="0.25">
      <c r="A1023" s="25"/>
      <c r="B1023" s="25"/>
      <c r="C1023" s="25"/>
      <c r="D1023" s="25"/>
      <c r="E1023" s="25"/>
      <c r="G1023" s="4"/>
      <c r="I1023" s="4"/>
      <c r="J1023" s="4"/>
      <c r="T1023" s="26"/>
      <c r="AD1023" s="25" t="s">
        <v>682</v>
      </c>
      <c r="AE1023" s="25">
        <v>0.21977199999999994</v>
      </c>
      <c r="AF1023" s="25">
        <v>0.21977199999999994</v>
      </c>
      <c r="AG1023" s="25" t="s">
        <v>47</v>
      </c>
      <c r="AH1023" s="25" t="s">
        <v>218</v>
      </c>
    </row>
    <row r="1024" spans="1:34" customFormat="1" x14ac:dyDescent="0.25">
      <c r="A1024" s="25"/>
      <c r="B1024" s="25"/>
      <c r="C1024" s="25"/>
      <c r="D1024" s="25"/>
      <c r="E1024" s="25"/>
      <c r="G1024" s="4"/>
      <c r="I1024" s="4"/>
      <c r="J1024" s="4"/>
      <c r="T1024" s="26"/>
      <c r="AD1024" s="25" t="s">
        <v>686</v>
      </c>
      <c r="AE1024" s="25">
        <v>0.20745500000000008</v>
      </c>
      <c r="AF1024" s="25">
        <v>0.20745500000000008</v>
      </c>
      <c r="AG1024" s="25" t="s">
        <v>47</v>
      </c>
      <c r="AH1024" s="25" t="s">
        <v>219</v>
      </c>
    </row>
    <row r="1025" spans="1:34" customFormat="1" x14ac:dyDescent="0.25">
      <c r="A1025" s="25"/>
      <c r="B1025" s="25"/>
      <c r="C1025" s="25"/>
      <c r="D1025" s="25"/>
      <c r="E1025" s="25"/>
      <c r="G1025" s="4"/>
      <c r="I1025" s="4"/>
      <c r="J1025" s="4"/>
      <c r="T1025" s="26"/>
      <c r="AD1025" s="25" t="s">
        <v>661</v>
      </c>
      <c r="AE1025" s="25">
        <v>15.734137000000006</v>
      </c>
      <c r="AF1025" s="25">
        <v>15.734137000000006</v>
      </c>
      <c r="AG1025" s="25" t="s">
        <v>15</v>
      </c>
      <c r="AH1025" s="25" t="s">
        <v>219</v>
      </c>
    </row>
    <row r="1026" spans="1:34" customFormat="1" x14ac:dyDescent="0.25">
      <c r="A1026" s="25"/>
      <c r="B1026" s="25"/>
      <c r="C1026" s="25"/>
      <c r="D1026" s="25"/>
      <c r="E1026" s="25"/>
      <c r="G1026" s="4"/>
      <c r="I1026" s="4"/>
      <c r="J1026" s="4"/>
      <c r="T1026" s="26"/>
      <c r="AD1026" s="25" t="s">
        <v>656</v>
      </c>
      <c r="AE1026" s="25">
        <v>19.30333700000001</v>
      </c>
      <c r="AF1026" s="25">
        <v>19.30333700000001</v>
      </c>
      <c r="AG1026" s="25" t="s">
        <v>15</v>
      </c>
      <c r="AH1026" s="25" t="s">
        <v>218</v>
      </c>
    </row>
    <row r="1027" spans="1:34" customFormat="1" x14ac:dyDescent="0.25">
      <c r="A1027" s="25"/>
      <c r="B1027" s="25"/>
      <c r="C1027" s="25"/>
      <c r="D1027" s="25"/>
      <c r="E1027" s="25"/>
      <c r="G1027" s="4"/>
      <c r="I1027" s="4"/>
      <c r="J1027" s="4"/>
      <c r="T1027" s="26"/>
      <c r="AD1027" s="25" t="s">
        <v>998</v>
      </c>
      <c r="AE1027" s="25">
        <v>0.21400499999999986</v>
      </c>
      <c r="AF1027" s="25">
        <v>0.21400499999999986</v>
      </c>
      <c r="AG1027" s="25" t="s">
        <v>16</v>
      </c>
      <c r="AH1027" s="25" t="s">
        <v>219</v>
      </c>
    </row>
    <row r="1028" spans="1:34" customFormat="1" x14ac:dyDescent="0.25">
      <c r="A1028" s="25"/>
      <c r="B1028" s="25"/>
      <c r="C1028" s="25"/>
      <c r="D1028" s="25"/>
      <c r="E1028" s="25"/>
      <c r="G1028" s="4"/>
      <c r="I1028" s="4"/>
      <c r="J1028" s="4"/>
      <c r="T1028" s="26"/>
      <c r="AD1028" s="25" t="s">
        <v>996</v>
      </c>
      <c r="AE1028" s="25">
        <v>0.25396199999999997</v>
      </c>
      <c r="AF1028" s="25">
        <v>0.25396199999999997</v>
      </c>
      <c r="AG1028" s="25" t="s">
        <v>16</v>
      </c>
      <c r="AH1028" s="25" t="s">
        <v>218</v>
      </c>
    </row>
    <row r="1029" spans="1:34" customFormat="1" x14ac:dyDescent="0.25">
      <c r="A1029" s="25"/>
      <c r="B1029" s="25"/>
      <c r="C1029" s="25"/>
      <c r="D1029" s="25"/>
      <c r="E1029" s="25"/>
      <c r="G1029" s="4"/>
      <c r="I1029" s="4"/>
      <c r="J1029" s="4"/>
      <c r="T1029" s="26"/>
      <c r="AD1029" s="25" t="s">
        <v>664</v>
      </c>
      <c r="AE1029" s="25">
        <v>15.765048999999996</v>
      </c>
      <c r="AF1029" s="25">
        <v>15.765048999999996</v>
      </c>
      <c r="AG1029" s="25" t="s">
        <v>17</v>
      </c>
      <c r="AH1029" s="25" t="s">
        <v>218</v>
      </c>
    </row>
    <row r="1030" spans="1:34" customFormat="1" x14ac:dyDescent="0.25">
      <c r="A1030" s="25"/>
      <c r="B1030" s="25"/>
      <c r="C1030" s="25"/>
      <c r="D1030" s="25"/>
      <c r="E1030" s="25"/>
      <c r="G1030" s="4"/>
      <c r="I1030" s="4"/>
      <c r="J1030" s="4"/>
      <c r="T1030" s="26"/>
      <c r="AD1030" s="25" t="s">
        <v>667</v>
      </c>
      <c r="AE1030" s="25">
        <v>15.359452999999993</v>
      </c>
      <c r="AF1030" s="25">
        <v>15.359452999999993</v>
      </c>
      <c r="AG1030" s="25" t="s">
        <v>17</v>
      </c>
      <c r="AH1030" s="25" t="s">
        <v>225</v>
      </c>
    </row>
    <row r="1031" spans="1:34" customFormat="1" x14ac:dyDescent="0.25">
      <c r="A1031" s="25"/>
      <c r="B1031" s="25"/>
      <c r="C1031" s="25"/>
      <c r="D1031" s="25"/>
      <c r="E1031" s="25"/>
      <c r="G1031" s="4"/>
      <c r="I1031" s="4"/>
      <c r="J1031" s="4"/>
      <c r="T1031" s="26"/>
      <c r="AD1031" s="25" t="s">
        <v>695</v>
      </c>
      <c r="AE1031" s="25">
        <v>15.026921000000005</v>
      </c>
      <c r="AF1031" s="25">
        <v>15.026921000000005</v>
      </c>
      <c r="AG1031" s="25" t="s">
        <v>204</v>
      </c>
      <c r="AH1031" s="25" t="s">
        <v>218</v>
      </c>
    </row>
    <row r="1032" spans="1:34" customFormat="1" x14ac:dyDescent="0.25">
      <c r="A1032" s="25"/>
      <c r="B1032" s="25"/>
      <c r="C1032" s="25"/>
      <c r="D1032" s="25"/>
      <c r="E1032" s="25"/>
      <c r="G1032" s="4"/>
      <c r="I1032" s="4"/>
      <c r="J1032" s="4"/>
      <c r="T1032" s="26"/>
      <c r="AD1032" s="25" t="s">
        <v>697</v>
      </c>
      <c r="AE1032" s="25">
        <v>14.618611999999994</v>
      </c>
      <c r="AF1032" s="25">
        <v>14.618611999999994</v>
      </c>
      <c r="AG1032" s="25" t="s">
        <v>204</v>
      </c>
      <c r="AH1032" s="25" t="s">
        <v>219</v>
      </c>
    </row>
    <row r="1033" spans="1:34" customFormat="1" x14ac:dyDescent="0.25">
      <c r="A1033" s="25"/>
      <c r="B1033" s="25"/>
      <c r="C1033" s="25"/>
      <c r="D1033" s="25"/>
      <c r="E1033" s="25"/>
      <c r="G1033" s="4"/>
      <c r="I1033" s="4"/>
      <c r="J1033" s="4"/>
      <c r="T1033" s="26"/>
      <c r="AD1033" s="25" t="s">
        <v>667</v>
      </c>
      <c r="AE1033" s="25">
        <v>15.359452999999993</v>
      </c>
      <c r="AF1033" s="25">
        <v>15.359452999999993</v>
      </c>
      <c r="AG1033" s="25" t="s">
        <v>17</v>
      </c>
      <c r="AH1033" s="25" t="s">
        <v>225</v>
      </c>
    </row>
    <row r="1034" spans="1:34" customFormat="1" x14ac:dyDescent="0.25">
      <c r="A1034" s="25"/>
      <c r="B1034" s="25"/>
      <c r="C1034" s="25"/>
      <c r="D1034" s="25"/>
      <c r="E1034" s="25"/>
      <c r="G1034" s="4"/>
      <c r="I1034" s="4"/>
      <c r="J1034" s="4"/>
      <c r="T1034" s="26"/>
      <c r="AD1034" s="25" t="s">
        <v>668</v>
      </c>
      <c r="AE1034" s="25">
        <v>0.27030399999999993</v>
      </c>
      <c r="AF1034" s="25">
        <v>0.27030399999999993</v>
      </c>
      <c r="AG1034" s="25" t="s">
        <v>40</v>
      </c>
      <c r="AH1034" s="25" t="s">
        <v>218</v>
      </c>
    </row>
    <row r="1035" spans="1:34" customFormat="1" x14ac:dyDescent="0.25">
      <c r="A1035" s="25"/>
      <c r="B1035" s="25"/>
      <c r="C1035" s="25"/>
      <c r="D1035" s="25"/>
      <c r="E1035" s="25"/>
      <c r="G1035" s="4"/>
      <c r="I1035" s="4"/>
      <c r="J1035" s="4"/>
      <c r="T1035" s="26"/>
      <c r="AD1035" s="25" t="s">
        <v>672</v>
      </c>
      <c r="AE1035" s="25">
        <v>0.26180000000000003</v>
      </c>
      <c r="AF1035" s="25">
        <v>0.26180000000000003</v>
      </c>
      <c r="AG1035" s="25" t="s">
        <v>40</v>
      </c>
      <c r="AH1035" s="25" t="s">
        <v>219</v>
      </c>
    </row>
    <row r="1036" spans="1:34" customFormat="1" x14ac:dyDescent="0.25">
      <c r="A1036" s="25"/>
      <c r="B1036" s="25"/>
      <c r="C1036" s="25"/>
      <c r="D1036" s="25"/>
      <c r="E1036" s="25"/>
      <c r="G1036" s="4"/>
      <c r="I1036" s="4"/>
      <c r="J1036" s="4"/>
      <c r="T1036" s="26"/>
      <c r="AD1036" s="25" t="s">
        <v>682</v>
      </c>
      <c r="AE1036" s="25">
        <v>0.21977199999999994</v>
      </c>
      <c r="AF1036" s="25">
        <v>0.21977199999999994</v>
      </c>
      <c r="AG1036" s="25" t="s">
        <v>47</v>
      </c>
      <c r="AH1036" s="25" t="s">
        <v>218</v>
      </c>
    </row>
    <row r="1037" spans="1:34" customFormat="1" x14ac:dyDescent="0.25">
      <c r="A1037" s="25"/>
      <c r="B1037" s="25"/>
      <c r="C1037" s="25"/>
      <c r="D1037" s="25"/>
      <c r="E1037" s="25"/>
      <c r="G1037" s="4"/>
      <c r="I1037" s="4"/>
      <c r="J1037" s="4"/>
      <c r="T1037" s="26"/>
      <c r="AD1037" s="25" t="s">
        <v>686</v>
      </c>
      <c r="AE1037" s="25">
        <v>0.20745500000000008</v>
      </c>
      <c r="AF1037" s="25">
        <v>0.20745500000000008</v>
      </c>
      <c r="AG1037" s="25" t="s">
        <v>47</v>
      </c>
      <c r="AH1037" s="25" t="s">
        <v>219</v>
      </c>
    </row>
    <row r="1038" spans="1:34" customFormat="1" x14ac:dyDescent="0.25">
      <c r="A1038" s="25"/>
      <c r="B1038" s="25"/>
      <c r="C1038" s="25"/>
      <c r="D1038" s="25"/>
      <c r="E1038" s="25"/>
      <c r="G1038" s="4"/>
      <c r="I1038" s="4"/>
      <c r="J1038" s="4"/>
      <c r="T1038" s="26"/>
      <c r="AD1038" s="25" t="s">
        <v>695</v>
      </c>
      <c r="AE1038" s="25">
        <v>15.026921000000005</v>
      </c>
      <c r="AF1038" s="25">
        <v>15.026921000000005</v>
      </c>
      <c r="AG1038" s="25" t="s">
        <v>204</v>
      </c>
      <c r="AH1038" s="25" t="s">
        <v>218</v>
      </c>
    </row>
    <row r="1039" spans="1:34" customFormat="1" x14ac:dyDescent="0.25">
      <c r="A1039" s="25"/>
      <c r="B1039" s="25"/>
      <c r="C1039" s="25"/>
      <c r="D1039" s="25"/>
      <c r="E1039" s="25"/>
      <c r="G1039" s="4"/>
      <c r="I1039" s="4"/>
      <c r="J1039" s="4"/>
      <c r="T1039" s="26"/>
      <c r="AD1039" s="25" t="s">
        <v>697</v>
      </c>
      <c r="AE1039" s="25">
        <v>14.618611999999994</v>
      </c>
      <c r="AF1039" s="25">
        <v>14.618611999999994</v>
      </c>
      <c r="AG1039" s="25" t="s">
        <v>204</v>
      </c>
      <c r="AH1039" s="25" t="s">
        <v>219</v>
      </c>
    </row>
    <row r="1040" spans="1:34" customFormat="1" x14ac:dyDescent="0.25">
      <c r="A1040" s="25"/>
      <c r="B1040" s="25"/>
      <c r="C1040" s="25"/>
      <c r="D1040" s="25"/>
      <c r="E1040" s="25"/>
      <c r="G1040" s="4"/>
      <c r="I1040" s="4"/>
      <c r="J1040" s="4"/>
      <c r="T1040" s="26"/>
      <c r="AD1040" s="25" t="s">
        <v>690</v>
      </c>
      <c r="AE1040" s="25">
        <v>12.854486999999999</v>
      </c>
      <c r="AF1040" s="25">
        <v>12.854486999999999</v>
      </c>
      <c r="AG1040" s="25" t="s">
        <v>87</v>
      </c>
      <c r="AH1040" s="25" t="s">
        <v>210</v>
      </c>
    </row>
    <row r="1041" spans="1:34" customFormat="1" x14ac:dyDescent="0.25">
      <c r="A1041" s="25"/>
      <c r="B1041" s="25"/>
      <c r="C1041" s="25"/>
      <c r="D1041" s="25"/>
      <c r="E1041" s="25"/>
      <c r="G1041" s="4"/>
      <c r="I1041" s="4"/>
      <c r="J1041" s="4"/>
      <c r="T1041" s="26"/>
      <c r="AD1041" s="25" t="s">
        <v>635</v>
      </c>
      <c r="AE1041" s="25">
        <v>0.18816300000000014</v>
      </c>
      <c r="AF1041" s="25">
        <v>0.18816300000000014</v>
      </c>
      <c r="AG1041" s="25" t="s">
        <v>20</v>
      </c>
      <c r="AH1041" s="25" t="s">
        <v>218</v>
      </c>
    </row>
    <row r="1042" spans="1:34" customFormat="1" x14ac:dyDescent="0.25">
      <c r="A1042" s="25"/>
      <c r="B1042" s="25"/>
      <c r="C1042" s="25"/>
      <c r="D1042" s="25"/>
      <c r="E1042" s="25"/>
      <c r="G1042" s="4"/>
      <c r="I1042" s="4"/>
      <c r="J1042" s="4"/>
      <c r="T1042" s="26"/>
      <c r="AD1042" s="25" t="s">
        <v>639</v>
      </c>
      <c r="AE1042" s="25">
        <v>0.17584399999999997</v>
      </c>
      <c r="AF1042" s="25">
        <v>0.17584399999999997</v>
      </c>
      <c r="AG1042" s="25" t="s">
        <v>20</v>
      </c>
      <c r="AH1042" s="25" t="s">
        <v>219</v>
      </c>
    </row>
    <row r="1043" spans="1:34" customFormat="1" x14ac:dyDescent="0.25">
      <c r="A1043" s="25"/>
      <c r="B1043" s="25"/>
      <c r="C1043" s="25"/>
      <c r="D1043" s="25"/>
      <c r="E1043" s="25"/>
      <c r="G1043" s="4"/>
      <c r="I1043" s="4"/>
      <c r="J1043" s="4"/>
      <c r="T1043" s="26"/>
      <c r="AD1043" s="25" t="s">
        <v>656</v>
      </c>
      <c r="AE1043" s="25">
        <v>19.30333700000001</v>
      </c>
      <c r="AF1043" s="25">
        <v>19.30333700000001</v>
      </c>
      <c r="AG1043" s="25" t="s">
        <v>15</v>
      </c>
      <c r="AH1043" s="25" t="s">
        <v>218</v>
      </c>
    </row>
    <row r="1044" spans="1:34" customFormat="1" x14ac:dyDescent="0.25">
      <c r="A1044" s="25"/>
      <c r="B1044" s="25"/>
      <c r="C1044" s="25"/>
      <c r="D1044" s="25"/>
      <c r="E1044" s="25"/>
      <c r="G1044" s="4"/>
      <c r="I1044" s="4"/>
      <c r="J1044" s="4"/>
      <c r="T1044" s="26"/>
      <c r="AD1044" s="25" t="s">
        <v>661</v>
      </c>
      <c r="AE1044" s="25">
        <v>15.734137000000006</v>
      </c>
      <c r="AF1044" s="25">
        <v>15.734137000000006</v>
      </c>
      <c r="AG1044" s="25" t="s">
        <v>15</v>
      </c>
      <c r="AH1044" s="25" t="s">
        <v>219</v>
      </c>
    </row>
    <row r="1045" spans="1:34" customFormat="1" x14ac:dyDescent="0.25">
      <c r="A1045" s="25"/>
      <c r="B1045" s="25"/>
      <c r="C1045" s="25"/>
      <c r="D1045" s="25"/>
      <c r="E1045" s="25"/>
      <c r="G1045" s="4"/>
      <c r="I1045" s="4"/>
      <c r="J1045" s="4"/>
      <c r="T1045" s="26"/>
      <c r="AD1045" s="25" t="s">
        <v>996</v>
      </c>
      <c r="AE1045" s="25">
        <v>0.25396199999999997</v>
      </c>
      <c r="AF1045" s="25">
        <v>0.25396199999999997</v>
      </c>
      <c r="AG1045" s="25" t="s">
        <v>16</v>
      </c>
      <c r="AH1045" s="25" t="s">
        <v>218</v>
      </c>
    </row>
    <row r="1046" spans="1:34" customFormat="1" x14ac:dyDescent="0.25">
      <c r="A1046" s="25"/>
      <c r="B1046" s="25"/>
      <c r="C1046" s="25"/>
      <c r="D1046" s="25"/>
      <c r="E1046" s="25"/>
      <c r="G1046" s="4"/>
      <c r="I1046" s="4"/>
      <c r="J1046" s="4"/>
      <c r="T1046" s="26"/>
      <c r="AD1046" s="25" t="s">
        <v>998</v>
      </c>
      <c r="AE1046" s="25">
        <v>0.21400499999999986</v>
      </c>
      <c r="AF1046" s="25">
        <v>0.21400499999999986</v>
      </c>
      <c r="AG1046" s="25" t="s">
        <v>16</v>
      </c>
      <c r="AH1046" s="25" t="s">
        <v>219</v>
      </c>
    </row>
    <row r="1047" spans="1:34" customFormat="1" x14ac:dyDescent="0.25">
      <c r="A1047" s="25"/>
      <c r="B1047" s="25"/>
      <c r="C1047" s="25"/>
      <c r="D1047" s="25"/>
      <c r="E1047" s="25"/>
      <c r="G1047" s="4"/>
      <c r="I1047" s="4"/>
      <c r="J1047" s="4"/>
      <c r="T1047" s="26"/>
      <c r="AD1047" s="25" t="s">
        <v>664</v>
      </c>
      <c r="AE1047" s="25">
        <v>15.765048999999996</v>
      </c>
      <c r="AF1047" s="25">
        <v>15.765048999999996</v>
      </c>
      <c r="AG1047" s="25" t="s">
        <v>17</v>
      </c>
      <c r="AH1047" s="25" t="s">
        <v>218</v>
      </c>
    </row>
    <row r="1048" spans="1:34" customFormat="1" x14ac:dyDescent="0.25">
      <c r="A1048" s="25"/>
      <c r="B1048" s="25"/>
      <c r="C1048" s="25"/>
      <c r="D1048" s="25"/>
      <c r="E1048" s="25"/>
      <c r="G1048" s="4"/>
      <c r="I1048" s="4"/>
      <c r="J1048" s="4"/>
      <c r="T1048" s="26"/>
      <c r="AD1048" s="25" t="s">
        <v>690</v>
      </c>
      <c r="AE1048" s="25">
        <v>12.854486999999999</v>
      </c>
      <c r="AF1048" s="25">
        <v>12.854486999999999</v>
      </c>
      <c r="AG1048" s="25" t="s">
        <v>87</v>
      </c>
      <c r="AH1048" s="25" t="s">
        <v>210</v>
      </c>
    </row>
    <row r="1049" spans="1:34" customFormat="1" x14ac:dyDescent="0.25">
      <c r="A1049" s="25"/>
      <c r="B1049" s="25"/>
      <c r="C1049" s="25"/>
      <c r="D1049" s="25"/>
      <c r="E1049" s="25"/>
      <c r="G1049" s="4"/>
      <c r="I1049" s="4"/>
      <c r="J1049" s="4"/>
      <c r="T1049" s="26"/>
      <c r="AD1049" s="25" t="s">
        <v>635</v>
      </c>
      <c r="AE1049" s="25">
        <v>0.18816300000000014</v>
      </c>
      <c r="AF1049" s="25">
        <v>0.18816300000000014</v>
      </c>
      <c r="AG1049" s="25" t="s">
        <v>20</v>
      </c>
      <c r="AH1049" s="25" t="s">
        <v>218</v>
      </c>
    </row>
    <row r="1050" spans="1:34" customFormat="1" x14ac:dyDescent="0.25">
      <c r="A1050" s="25"/>
      <c r="B1050" s="25"/>
      <c r="C1050" s="25"/>
      <c r="D1050" s="25"/>
      <c r="E1050" s="25"/>
      <c r="G1050" s="4"/>
      <c r="I1050" s="4"/>
      <c r="J1050" s="4"/>
      <c r="T1050" s="26"/>
      <c r="AD1050" s="25" t="s">
        <v>639</v>
      </c>
      <c r="AE1050" s="25">
        <v>0.17584399999999997</v>
      </c>
      <c r="AF1050" s="25">
        <v>0.17584399999999997</v>
      </c>
      <c r="AG1050" s="25" t="s">
        <v>20</v>
      </c>
      <c r="AH1050" s="25" t="s">
        <v>219</v>
      </c>
    </row>
    <row r="1051" spans="1:34" customFormat="1" x14ac:dyDescent="0.25">
      <c r="A1051" s="25"/>
      <c r="B1051" s="25"/>
      <c r="C1051" s="25"/>
      <c r="D1051" s="25"/>
      <c r="E1051" s="25"/>
      <c r="G1051" s="4"/>
      <c r="I1051" s="4"/>
      <c r="J1051" s="4"/>
      <c r="T1051" s="26"/>
      <c r="AD1051" s="25" t="s">
        <v>656</v>
      </c>
      <c r="AE1051" s="25">
        <v>19.30333700000001</v>
      </c>
      <c r="AF1051" s="25">
        <v>19.30333700000001</v>
      </c>
      <c r="AG1051" s="25" t="s">
        <v>15</v>
      </c>
      <c r="AH1051" s="25" t="s">
        <v>218</v>
      </c>
    </row>
    <row r="1052" spans="1:34" customFormat="1" x14ac:dyDescent="0.25">
      <c r="A1052" s="25"/>
      <c r="B1052" s="25"/>
      <c r="C1052" s="25"/>
      <c r="D1052" s="25"/>
      <c r="E1052" s="25"/>
      <c r="G1052" s="4"/>
      <c r="I1052" s="4"/>
      <c r="J1052" s="4"/>
      <c r="T1052" s="26"/>
      <c r="AD1052" s="25" t="s">
        <v>661</v>
      </c>
      <c r="AE1052" s="25">
        <v>15.734137000000006</v>
      </c>
      <c r="AF1052" s="25">
        <v>15.734137000000006</v>
      </c>
      <c r="AG1052" s="25" t="s">
        <v>15</v>
      </c>
      <c r="AH1052" s="25" t="s">
        <v>219</v>
      </c>
    </row>
    <row r="1053" spans="1:34" customFormat="1" x14ac:dyDescent="0.25">
      <c r="A1053" s="25"/>
      <c r="B1053" s="25"/>
      <c r="C1053" s="25"/>
      <c r="D1053" s="25"/>
      <c r="E1053" s="25"/>
      <c r="G1053" s="4"/>
      <c r="I1053" s="4"/>
      <c r="J1053" s="4"/>
      <c r="T1053" s="26"/>
      <c r="AD1053" s="25" t="s">
        <v>996</v>
      </c>
      <c r="AE1053" s="25">
        <v>0.25396199999999997</v>
      </c>
      <c r="AF1053" s="25">
        <v>0.25396199999999997</v>
      </c>
      <c r="AG1053" s="25" t="s">
        <v>16</v>
      </c>
      <c r="AH1053" s="25" t="s">
        <v>218</v>
      </c>
    </row>
    <row r="1054" spans="1:34" customFormat="1" x14ac:dyDescent="0.25">
      <c r="A1054" s="25"/>
      <c r="B1054" s="25"/>
      <c r="C1054" s="25"/>
      <c r="D1054" s="25"/>
      <c r="E1054" s="25"/>
      <c r="G1054" s="4"/>
      <c r="I1054" s="4"/>
      <c r="J1054" s="4"/>
      <c r="T1054" s="26"/>
      <c r="AD1054" s="25" t="s">
        <v>998</v>
      </c>
      <c r="AE1054" s="25">
        <v>0.21400499999999986</v>
      </c>
      <c r="AF1054" s="25">
        <v>0.21400499999999986</v>
      </c>
      <c r="AG1054" s="25" t="s">
        <v>16</v>
      </c>
      <c r="AH1054" s="25" t="s">
        <v>219</v>
      </c>
    </row>
    <row r="1055" spans="1:34" customFormat="1" x14ac:dyDescent="0.25">
      <c r="A1055" s="25"/>
      <c r="B1055" s="25"/>
      <c r="C1055" s="25"/>
      <c r="D1055" s="25"/>
      <c r="E1055" s="25"/>
      <c r="G1055" s="4"/>
      <c r="I1055" s="4"/>
      <c r="J1055" s="4"/>
      <c r="T1055" s="26"/>
      <c r="AD1055" s="25" t="s">
        <v>664</v>
      </c>
      <c r="AE1055" s="25">
        <v>15.765048999999996</v>
      </c>
      <c r="AF1055" s="25">
        <v>15.765048999999996</v>
      </c>
      <c r="AG1055" s="25" t="s">
        <v>17</v>
      </c>
      <c r="AH1055" s="25" t="s">
        <v>218</v>
      </c>
    </row>
    <row r="1056" spans="1:34" customFormat="1" x14ac:dyDescent="0.25">
      <c r="A1056" s="25"/>
      <c r="B1056" s="25"/>
      <c r="C1056" s="25"/>
      <c r="D1056" s="25"/>
      <c r="E1056" s="25"/>
      <c r="G1056" s="4"/>
      <c r="I1056" s="4"/>
      <c r="J1056" s="4"/>
      <c r="T1056" s="26"/>
      <c r="AD1056" s="25" t="s">
        <v>667</v>
      </c>
      <c r="AE1056" s="25">
        <v>15.359452999999993</v>
      </c>
      <c r="AF1056" s="25">
        <v>15.359452999999993</v>
      </c>
      <c r="AG1056" s="25" t="s">
        <v>17</v>
      </c>
      <c r="AH1056" s="25" t="s">
        <v>225</v>
      </c>
    </row>
    <row r="1057" spans="1:34" customFormat="1" x14ac:dyDescent="0.25">
      <c r="A1057" s="25"/>
      <c r="B1057" s="25"/>
      <c r="C1057" s="25"/>
      <c r="D1057" s="25"/>
      <c r="E1057" s="25"/>
      <c r="G1057" s="4"/>
      <c r="I1057" s="4"/>
      <c r="J1057" s="4"/>
      <c r="T1057" s="26"/>
      <c r="AD1057" s="25" t="s">
        <v>668</v>
      </c>
      <c r="AE1057" s="25">
        <v>0.27030399999999993</v>
      </c>
      <c r="AF1057" s="25">
        <v>0.27030399999999993</v>
      </c>
      <c r="AG1057" s="25" t="s">
        <v>40</v>
      </c>
      <c r="AH1057" s="25" t="s">
        <v>218</v>
      </c>
    </row>
    <row r="1058" spans="1:34" customFormat="1" x14ac:dyDescent="0.25">
      <c r="A1058" s="25"/>
      <c r="B1058" s="25"/>
      <c r="C1058" s="25"/>
      <c r="D1058" s="25"/>
      <c r="E1058" s="25"/>
      <c r="G1058" s="4"/>
      <c r="I1058" s="4"/>
      <c r="J1058" s="4"/>
      <c r="T1058" s="26"/>
      <c r="AD1058" s="25" t="s">
        <v>672</v>
      </c>
      <c r="AE1058" s="25">
        <v>0.26180000000000003</v>
      </c>
      <c r="AF1058" s="25">
        <v>0.26180000000000003</v>
      </c>
      <c r="AG1058" s="25" t="s">
        <v>40</v>
      </c>
      <c r="AH1058" s="25" t="s">
        <v>219</v>
      </c>
    </row>
    <row r="1059" spans="1:34" customFormat="1" x14ac:dyDescent="0.25">
      <c r="A1059" s="25"/>
      <c r="B1059" s="25"/>
      <c r="C1059" s="25"/>
      <c r="D1059" s="25"/>
      <c r="E1059" s="25"/>
      <c r="G1059" s="4"/>
      <c r="I1059" s="4"/>
      <c r="J1059" s="4"/>
      <c r="T1059" s="26"/>
      <c r="AD1059" s="25" t="s">
        <v>682</v>
      </c>
      <c r="AE1059" s="25">
        <v>0.21977199999999994</v>
      </c>
      <c r="AF1059" s="25">
        <v>0.21977199999999994</v>
      </c>
      <c r="AG1059" s="25" t="s">
        <v>47</v>
      </c>
      <c r="AH1059" s="25" t="s">
        <v>218</v>
      </c>
    </row>
    <row r="1060" spans="1:34" customFormat="1" x14ac:dyDescent="0.25">
      <c r="A1060" s="25"/>
      <c r="B1060" s="25"/>
      <c r="C1060" s="25"/>
      <c r="D1060" s="25"/>
      <c r="E1060" s="25"/>
      <c r="G1060" s="4"/>
      <c r="I1060" s="4"/>
      <c r="J1060" s="4"/>
      <c r="T1060" s="26"/>
      <c r="AD1060" s="25" t="s">
        <v>686</v>
      </c>
      <c r="AE1060" s="25">
        <v>0.20745500000000008</v>
      </c>
      <c r="AF1060" s="25">
        <v>0.20745500000000008</v>
      </c>
      <c r="AG1060" s="25" t="s">
        <v>47</v>
      </c>
      <c r="AH1060" s="25" t="s">
        <v>219</v>
      </c>
    </row>
    <row r="1061" spans="1:34" customFormat="1" x14ac:dyDescent="0.25">
      <c r="A1061" s="25"/>
      <c r="B1061" s="25"/>
      <c r="C1061" s="25"/>
      <c r="D1061" s="25"/>
      <c r="E1061" s="25"/>
      <c r="G1061" s="4"/>
      <c r="I1061" s="4"/>
      <c r="J1061" s="4"/>
      <c r="T1061" s="26"/>
      <c r="AD1061" s="25" t="s">
        <v>695</v>
      </c>
      <c r="AE1061" s="25">
        <v>15.026921000000005</v>
      </c>
      <c r="AF1061" s="25">
        <v>15.026921000000005</v>
      </c>
      <c r="AG1061" s="25" t="s">
        <v>204</v>
      </c>
      <c r="AH1061" s="25" t="s">
        <v>218</v>
      </c>
    </row>
    <row r="1062" spans="1:34" customFormat="1" x14ac:dyDescent="0.25">
      <c r="A1062" s="25"/>
      <c r="B1062" s="25"/>
      <c r="C1062" s="25"/>
      <c r="D1062" s="25"/>
      <c r="E1062" s="25"/>
      <c r="G1062" s="4"/>
      <c r="I1062" s="4"/>
      <c r="J1062" s="4"/>
      <c r="T1062" s="26"/>
      <c r="AD1062" s="25" t="s">
        <v>697</v>
      </c>
      <c r="AE1062" s="25">
        <v>14.618611999999994</v>
      </c>
      <c r="AF1062" s="25">
        <v>14.618611999999994</v>
      </c>
      <c r="AG1062" s="25" t="s">
        <v>204</v>
      </c>
      <c r="AH1062" s="25" t="s">
        <v>219</v>
      </c>
    </row>
    <row r="1063" spans="1:34" customFormat="1" x14ac:dyDescent="0.25">
      <c r="A1063" s="25"/>
      <c r="B1063" s="25"/>
      <c r="C1063" s="25"/>
      <c r="D1063" s="25"/>
      <c r="E1063" s="25"/>
      <c r="G1063" s="4"/>
      <c r="I1063" s="4"/>
      <c r="J1063" s="4"/>
      <c r="T1063" s="26"/>
      <c r="AD1063" s="25" t="s">
        <v>635</v>
      </c>
      <c r="AE1063" s="25">
        <v>0.18816300000000014</v>
      </c>
      <c r="AF1063" s="25">
        <v>0.18816300000000014</v>
      </c>
      <c r="AG1063" s="25" t="s">
        <v>20</v>
      </c>
      <c r="AH1063" s="25" t="s">
        <v>218</v>
      </c>
    </row>
    <row r="1064" spans="1:34" customFormat="1" x14ac:dyDescent="0.25">
      <c r="A1064" s="25"/>
      <c r="B1064" s="25"/>
      <c r="C1064" s="25"/>
      <c r="D1064" s="25"/>
      <c r="E1064" s="25"/>
      <c r="G1064" s="4"/>
      <c r="I1064" s="4"/>
      <c r="J1064" s="4"/>
      <c r="T1064" s="26"/>
      <c r="AD1064" s="25" t="s">
        <v>639</v>
      </c>
      <c r="AE1064" s="25">
        <v>0.17584399999999997</v>
      </c>
      <c r="AF1064" s="25">
        <v>0.17584399999999997</v>
      </c>
      <c r="AG1064" s="25" t="s">
        <v>20</v>
      </c>
      <c r="AH1064" s="25" t="s">
        <v>219</v>
      </c>
    </row>
    <row r="1065" spans="1:34" customFormat="1" x14ac:dyDescent="0.25">
      <c r="A1065" s="25"/>
      <c r="B1065" s="25"/>
      <c r="C1065" s="25"/>
      <c r="D1065" s="25"/>
      <c r="E1065" s="25"/>
      <c r="G1065" s="4"/>
      <c r="I1065" s="4"/>
      <c r="J1065" s="4"/>
      <c r="T1065" s="26"/>
      <c r="AD1065" s="25" t="s">
        <v>648</v>
      </c>
      <c r="AE1065" s="25">
        <v>0.26860300000000004</v>
      </c>
      <c r="AF1065" s="25">
        <v>0.26860300000000004</v>
      </c>
      <c r="AG1065" s="25" t="s">
        <v>13</v>
      </c>
      <c r="AH1065" s="25" t="s">
        <v>222</v>
      </c>
    </row>
    <row r="1066" spans="1:34" customFormat="1" x14ac:dyDescent="0.25">
      <c r="A1066" s="25"/>
      <c r="B1066" s="25"/>
      <c r="C1066" s="25"/>
      <c r="D1066" s="25"/>
      <c r="E1066" s="25"/>
      <c r="G1066" s="4"/>
      <c r="I1066" s="4"/>
      <c r="J1066" s="4"/>
      <c r="T1066" s="26"/>
      <c r="AD1066" s="25" t="s">
        <v>650</v>
      </c>
      <c r="AE1066" s="25">
        <v>0.24638599999999999</v>
      </c>
      <c r="AF1066" s="25">
        <v>0.24638599999999999</v>
      </c>
      <c r="AG1066" s="25" t="s">
        <v>13</v>
      </c>
      <c r="AH1066" s="25" t="s">
        <v>223</v>
      </c>
    </row>
    <row r="1067" spans="1:34" customFormat="1" x14ac:dyDescent="0.25">
      <c r="A1067" s="25"/>
      <c r="B1067" s="25"/>
      <c r="C1067" s="25"/>
      <c r="D1067" s="25"/>
      <c r="E1067" s="25"/>
      <c r="G1067" s="4"/>
      <c r="I1067" s="4"/>
      <c r="J1067" s="4"/>
      <c r="T1067" s="26"/>
      <c r="AD1067" s="25" t="s">
        <v>651</v>
      </c>
      <c r="AE1067" s="25">
        <v>28.274752000000007</v>
      </c>
      <c r="AF1067" s="25">
        <v>28.274752000000007</v>
      </c>
      <c r="AG1067" s="25" t="s">
        <v>14</v>
      </c>
      <c r="AH1067" s="25" t="s">
        <v>218</v>
      </c>
    </row>
    <row r="1068" spans="1:34" customFormat="1" x14ac:dyDescent="0.25">
      <c r="A1068" s="25"/>
      <c r="B1068" s="25"/>
      <c r="C1068" s="25"/>
      <c r="D1068" s="25"/>
      <c r="E1068" s="25"/>
      <c r="G1068" s="4"/>
      <c r="I1068" s="4"/>
      <c r="J1068" s="4"/>
      <c r="T1068" s="26"/>
      <c r="AD1068" s="25" t="s">
        <v>653</v>
      </c>
      <c r="AE1068" s="25">
        <v>26.518725000000003</v>
      </c>
      <c r="AF1068" s="25">
        <v>26.518725000000003</v>
      </c>
      <c r="AG1068" s="25" t="s">
        <v>14</v>
      </c>
      <c r="AH1068" s="25" t="s">
        <v>222</v>
      </c>
    </row>
    <row r="1069" spans="1:34" customFormat="1" x14ac:dyDescent="0.25">
      <c r="A1069" s="25"/>
      <c r="B1069" s="25"/>
      <c r="C1069" s="25"/>
      <c r="D1069" s="25"/>
      <c r="E1069" s="25"/>
      <c r="G1069" s="4"/>
      <c r="I1069" s="4"/>
      <c r="J1069" s="4"/>
      <c r="T1069" s="26"/>
      <c r="AD1069" s="25" t="s">
        <v>655</v>
      </c>
      <c r="AE1069" s="25">
        <v>23.365993</v>
      </c>
      <c r="AF1069" s="25">
        <v>23.365993</v>
      </c>
      <c r="AG1069" s="25" t="s">
        <v>14</v>
      </c>
      <c r="AH1069" s="25" t="s">
        <v>228</v>
      </c>
    </row>
    <row r="1070" spans="1:34" customFormat="1" x14ac:dyDescent="0.25">
      <c r="A1070" s="25"/>
      <c r="B1070" s="25"/>
      <c r="C1070" s="25"/>
      <c r="D1070" s="25"/>
      <c r="E1070" s="25"/>
      <c r="G1070" s="4"/>
      <c r="I1070" s="4"/>
      <c r="J1070" s="4"/>
      <c r="T1070" s="26"/>
      <c r="AD1070" s="25" t="s">
        <v>656</v>
      </c>
      <c r="AE1070" s="25">
        <v>19.30333700000001</v>
      </c>
      <c r="AF1070" s="25">
        <v>19.30333700000001</v>
      </c>
      <c r="AG1070" s="25" t="s">
        <v>15</v>
      </c>
      <c r="AH1070" s="25" t="s">
        <v>218</v>
      </c>
    </row>
    <row r="1071" spans="1:34" customFormat="1" x14ac:dyDescent="0.25">
      <c r="A1071" s="25"/>
      <c r="B1071" s="25"/>
      <c r="C1071" s="25"/>
      <c r="D1071" s="25"/>
      <c r="E1071" s="25"/>
      <c r="G1071" s="4"/>
      <c r="I1071" s="4"/>
      <c r="J1071" s="4"/>
      <c r="T1071" s="26"/>
      <c r="AD1071" s="25" t="s">
        <v>659</v>
      </c>
      <c r="AE1071" s="25">
        <v>19.012426999999999</v>
      </c>
      <c r="AF1071" s="25">
        <v>19.012426999999999</v>
      </c>
      <c r="AG1071" s="25" t="s">
        <v>15</v>
      </c>
      <c r="AH1071" s="25" t="s">
        <v>222</v>
      </c>
    </row>
    <row r="1072" spans="1:34" customFormat="1" x14ac:dyDescent="0.25">
      <c r="A1072" s="25"/>
      <c r="B1072" s="25"/>
      <c r="C1072" s="25"/>
      <c r="D1072" s="25"/>
      <c r="E1072" s="25"/>
      <c r="G1072" s="4"/>
      <c r="I1072" s="4"/>
      <c r="J1072" s="4"/>
      <c r="T1072" s="26"/>
      <c r="AD1072" s="25" t="s">
        <v>661</v>
      </c>
      <c r="AE1072" s="25">
        <v>15.734137000000006</v>
      </c>
      <c r="AF1072" s="25">
        <v>15.734137000000006</v>
      </c>
      <c r="AG1072" s="25" t="s">
        <v>15</v>
      </c>
      <c r="AH1072" s="25" t="s">
        <v>219</v>
      </c>
    </row>
    <row r="1073" spans="1:34" customFormat="1" x14ac:dyDescent="0.25">
      <c r="A1073" s="25"/>
      <c r="B1073" s="25"/>
      <c r="C1073" s="25"/>
      <c r="D1073" s="25"/>
      <c r="E1073" s="25"/>
      <c r="G1073" s="4"/>
      <c r="I1073" s="4"/>
      <c r="J1073" s="4"/>
      <c r="T1073" s="26"/>
      <c r="AD1073" s="25" t="s">
        <v>663</v>
      </c>
      <c r="AE1073" s="25">
        <v>15.443956999999999</v>
      </c>
      <c r="AF1073" s="25">
        <v>15.443956999999999</v>
      </c>
      <c r="AG1073" s="25" t="s">
        <v>15</v>
      </c>
      <c r="AH1073" s="25" t="s">
        <v>223</v>
      </c>
    </row>
    <row r="1074" spans="1:34" customFormat="1" x14ac:dyDescent="0.25">
      <c r="A1074" s="25"/>
      <c r="B1074" s="25"/>
      <c r="C1074" s="25"/>
      <c r="D1074" s="25"/>
      <c r="E1074" s="25"/>
      <c r="G1074" s="4"/>
      <c r="I1074" s="4"/>
      <c r="J1074" s="4"/>
      <c r="T1074" s="26"/>
      <c r="AD1074" s="25" t="s">
        <v>996</v>
      </c>
      <c r="AE1074" s="25">
        <v>0.25396199999999997</v>
      </c>
      <c r="AF1074" s="25">
        <v>0.25396199999999997</v>
      </c>
      <c r="AG1074" s="25" t="s">
        <v>16</v>
      </c>
      <c r="AH1074" s="25" t="s">
        <v>218</v>
      </c>
    </row>
    <row r="1075" spans="1:34" customFormat="1" x14ac:dyDescent="0.25">
      <c r="A1075" s="25"/>
      <c r="B1075" s="25"/>
      <c r="C1075" s="25"/>
      <c r="D1075" s="25"/>
      <c r="E1075" s="25"/>
      <c r="G1075" s="4"/>
      <c r="I1075" s="4"/>
      <c r="J1075" s="4"/>
      <c r="T1075" s="26"/>
      <c r="AD1075" s="25" t="s">
        <v>997</v>
      </c>
      <c r="AE1075" s="25">
        <v>0.25118299999999999</v>
      </c>
      <c r="AF1075" s="25">
        <v>0.25118299999999999</v>
      </c>
      <c r="AG1075" s="25" t="s">
        <v>16</v>
      </c>
      <c r="AH1075" s="25" t="s">
        <v>222</v>
      </c>
    </row>
    <row r="1076" spans="1:34" customFormat="1" x14ac:dyDescent="0.25">
      <c r="A1076" s="25"/>
      <c r="B1076" s="25"/>
      <c r="C1076" s="25"/>
      <c r="D1076" s="25"/>
      <c r="E1076" s="25"/>
      <c r="G1076" s="4"/>
      <c r="I1076" s="4"/>
      <c r="J1076" s="4"/>
      <c r="T1076" s="26"/>
      <c r="AD1076" s="25" t="s">
        <v>998</v>
      </c>
      <c r="AE1076" s="25">
        <v>0.21400499999999986</v>
      </c>
      <c r="AF1076" s="25">
        <v>0.21400499999999986</v>
      </c>
      <c r="AG1076" s="25" t="s">
        <v>16</v>
      </c>
      <c r="AH1076" s="25" t="s">
        <v>219</v>
      </c>
    </row>
    <row r="1077" spans="1:34" customFormat="1" x14ac:dyDescent="0.25">
      <c r="A1077" s="25"/>
      <c r="B1077" s="25"/>
      <c r="C1077" s="25"/>
      <c r="D1077" s="25"/>
      <c r="E1077" s="25"/>
      <c r="G1077" s="4"/>
      <c r="I1077" s="4"/>
      <c r="J1077" s="4"/>
      <c r="T1077" s="26"/>
      <c r="AD1077" s="25" t="s">
        <v>999</v>
      </c>
      <c r="AE1077" s="25">
        <v>0.21088700000000002</v>
      </c>
      <c r="AF1077" s="25">
        <v>0.21088700000000002</v>
      </c>
      <c r="AG1077" s="25" t="s">
        <v>16</v>
      </c>
      <c r="AH1077" s="25" t="s">
        <v>223</v>
      </c>
    </row>
    <row r="1078" spans="1:34" customFormat="1" x14ac:dyDescent="0.25">
      <c r="A1078" s="25"/>
      <c r="B1078" s="25"/>
      <c r="C1078" s="25"/>
      <c r="D1078" s="25"/>
      <c r="E1078" s="25"/>
      <c r="G1078" s="4"/>
      <c r="I1078" s="4"/>
      <c r="J1078" s="4"/>
      <c r="T1078" s="26"/>
      <c r="AD1078" s="25" t="s">
        <v>664</v>
      </c>
      <c r="AE1078" s="25">
        <v>15.765048999999996</v>
      </c>
      <c r="AF1078" s="25">
        <v>15.765048999999996</v>
      </c>
      <c r="AG1078" s="25" t="s">
        <v>17</v>
      </c>
      <c r="AH1078" s="25" t="s">
        <v>218</v>
      </c>
    </row>
    <row r="1079" spans="1:34" customFormat="1" x14ac:dyDescent="0.25">
      <c r="A1079" s="25"/>
      <c r="B1079" s="25"/>
      <c r="C1079" s="25"/>
      <c r="D1079" s="25"/>
      <c r="E1079" s="25"/>
      <c r="G1079" s="4"/>
      <c r="I1079" s="4"/>
      <c r="J1079" s="4"/>
      <c r="T1079" s="26"/>
      <c r="AD1079" s="25" t="s">
        <v>665</v>
      </c>
      <c r="AE1079" s="25">
        <v>15.827437999999999</v>
      </c>
      <c r="AF1079" s="25">
        <v>15.827437999999999</v>
      </c>
      <c r="AG1079" s="25" t="s">
        <v>17</v>
      </c>
      <c r="AH1079" s="25" t="s">
        <v>210</v>
      </c>
    </row>
    <row r="1080" spans="1:34" customFormat="1" x14ac:dyDescent="0.25">
      <c r="A1080" s="25"/>
      <c r="B1080" s="25"/>
      <c r="C1080" s="25"/>
      <c r="D1080" s="25"/>
      <c r="E1080" s="25"/>
      <c r="G1080" s="4"/>
      <c r="I1080" s="4"/>
      <c r="J1080" s="4"/>
      <c r="T1080" s="26"/>
      <c r="AD1080" s="25" t="s">
        <v>666</v>
      </c>
      <c r="AE1080" s="25">
        <v>15.424535000000001</v>
      </c>
      <c r="AF1080" s="25">
        <v>15.424535000000001</v>
      </c>
      <c r="AG1080" s="25" t="s">
        <v>17</v>
      </c>
      <c r="AH1080" s="25" t="s">
        <v>224</v>
      </c>
    </row>
    <row r="1081" spans="1:34" customFormat="1" x14ac:dyDescent="0.25">
      <c r="A1081" s="25"/>
      <c r="B1081" s="25"/>
      <c r="C1081" s="25"/>
      <c r="D1081" s="25"/>
      <c r="E1081" s="25"/>
      <c r="G1081" s="4"/>
      <c r="I1081" s="4"/>
      <c r="J1081" s="4"/>
      <c r="T1081" s="26"/>
      <c r="AD1081" s="25" t="s">
        <v>667</v>
      </c>
      <c r="AE1081" s="25">
        <v>15.359452999999993</v>
      </c>
      <c r="AF1081" s="25">
        <v>15.359452999999993</v>
      </c>
      <c r="AG1081" s="25" t="s">
        <v>17</v>
      </c>
      <c r="AH1081" s="25" t="s">
        <v>225</v>
      </c>
    </row>
    <row r="1082" spans="1:34" customFormat="1" x14ac:dyDescent="0.25">
      <c r="A1082" s="25"/>
      <c r="B1082" s="25"/>
      <c r="C1082" s="25"/>
      <c r="D1082" s="25"/>
      <c r="E1082" s="25"/>
      <c r="G1082" s="4"/>
      <c r="I1082" s="4"/>
      <c r="J1082" s="4"/>
      <c r="T1082" s="26"/>
      <c r="AD1082" s="25" t="s">
        <v>671</v>
      </c>
      <c r="AE1082" s="25">
        <v>0.27028100000000005</v>
      </c>
      <c r="AF1082" s="25">
        <v>0.27028100000000005</v>
      </c>
      <c r="AG1082" s="25" t="s">
        <v>40</v>
      </c>
      <c r="AH1082" s="25" t="s">
        <v>222</v>
      </c>
    </row>
    <row r="1083" spans="1:34" customFormat="1" x14ac:dyDescent="0.25">
      <c r="A1083" s="25"/>
      <c r="B1083" s="25"/>
      <c r="C1083" s="25"/>
      <c r="D1083" s="25"/>
      <c r="E1083" s="25"/>
      <c r="G1083" s="4"/>
      <c r="I1083" s="4"/>
      <c r="J1083" s="4"/>
      <c r="T1083" s="26"/>
      <c r="AD1083" s="25" t="s">
        <v>675</v>
      </c>
      <c r="AE1083" s="25">
        <v>0.26152199999999998</v>
      </c>
      <c r="AF1083" s="25">
        <v>0.26152199999999998</v>
      </c>
      <c r="AG1083" s="25" t="s">
        <v>40</v>
      </c>
      <c r="AH1083" s="25" t="s">
        <v>223</v>
      </c>
    </row>
    <row r="1084" spans="1:34" customFormat="1" x14ac:dyDescent="0.25">
      <c r="A1084" s="25"/>
      <c r="B1084" s="25"/>
      <c r="C1084" s="25"/>
      <c r="D1084" s="25"/>
      <c r="E1084" s="25"/>
      <c r="G1084" s="4"/>
      <c r="I1084" s="4"/>
      <c r="J1084" s="4"/>
      <c r="T1084" s="26"/>
      <c r="AD1084" s="25" t="s">
        <v>686</v>
      </c>
      <c r="AE1084" s="25">
        <v>0.20745500000000008</v>
      </c>
      <c r="AF1084" s="25">
        <v>0.20745500000000008</v>
      </c>
      <c r="AG1084" s="25" t="s">
        <v>47</v>
      </c>
      <c r="AH1084" s="25" t="s">
        <v>219</v>
      </c>
    </row>
    <row r="1085" spans="1:34" customFormat="1" x14ac:dyDescent="0.25">
      <c r="A1085" s="25"/>
      <c r="B1085" s="25"/>
      <c r="C1085" s="25"/>
      <c r="D1085" s="25"/>
      <c r="E1085" s="25"/>
      <c r="G1085" s="4"/>
      <c r="I1085" s="4"/>
      <c r="J1085" s="4"/>
      <c r="T1085" s="26"/>
      <c r="AD1085" s="25" t="s">
        <v>689</v>
      </c>
      <c r="AE1085" s="25">
        <v>0.20093800000000001</v>
      </c>
      <c r="AF1085" s="25">
        <v>0.20093800000000001</v>
      </c>
      <c r="AG1085" s="25" t="s">
        <v>47</v>
      </c>
      <c r="AH1085" s="25" t="s">
        <v>223</v>
      </c>
    </row>
    <row r="1086" spans="1:34" customFormat="1" x14ac:dyDescent="0.25">
      <c r="A1086" s="25"/>
      <c r="B1086" s="25"/>
      <c r="C1086" s="25"/>
      <c r="D1086" s="25"/>
      <c r="E1086" s="25"/>
      <c r="G1086" s="4"/>
      <c r="I1086" s="4"/>
      <c r="J1086" s="4"/>
      <c r="T1086" s="26"/>
      <c r="AD1086" s="25" t="s">
        <v>682</v>
      </c>
      <c r="AE1086" s="25">
        <v>0.21977199999999994</v>
      </c>
      <c r="AF1086" s="25">
        <v>0.21977199999999994</v>
      </c>
      <c r="AG1086" s="25" t="s">
        <v>47</v>
      </c>
      <c r="AH1086" s="25" t="s">
        <v>218</v>
      </c>
    </row>
    <row r="1087" spans="1:34" customFormat="1" x14ac:dyDescent="0.25">
      <c r="A1087" s="25"/>
      <c r="B1087" s="25"/>
      <c r="C1087" s="25"/>
      <c r="D1087" s="25"/>
      <c r="E1087" s="25"/>
      <c r="G1087" s="4"/>
      <c r="I1087" s="4"/>
      <c r="J1087" s="4"/>
      <c r="T1087" s="26"/>
      <c r="AD1087" s="25" t="s">
        <v>685</v>
      </c>
      <c r="AE1087" s="25">
        <v>0.21431500000000001</v>
      </c>
      <c r="AF1087" s="25">
        <v>0.21431500000000001</v>
      </c>
      <c r="AG1087" s="25" t="s">
        <v>47</v>
      </c>
      <c r="AH1087" s="25" t="s">
        <v>222</v>
      </c>
    </row>
    <row r="1088" spans="1:34" customFormat="1" x14ac:dyDescent="0.25">
      <c r="A1088" s="25"/>
      <c r="B1088" s="25"/>
      <c r="C1088" s="25"/>
      <c r="D1088" s="25"/>
      <c r="E1088" s="25"/>
      <c r="G1088" s="4"/>
      <c r="I1088" s="4"/>
      <c r="J1088" s="4"/>
      <c r="T1088" s="26"/>
      <c r="AD1088" s="25" t="s">
        <v>695</v>
      </c>
      <c r="AE1088" s="25">
        <v>15.026921000000005</v>
      </c>
      <c r="AF1088" s="25">
        <v>15.026921000000005</v>
      </c>
      <c r="AG1088" s="25" t="s">
        <v>204</v>
      </c>
      <c r="AH1088" s="25" t="s">
        <v>218</v>
      </c>
    </row>
    <row r="1089" spans="1:34" customFormat="1" x14ac:dyDescent="0.25">
      <c r="A1089" s="25"/>
      <c r="B1089" s="25"/>
      <c r="C1089" s="25"/>
      <c r="D1089" s="25"/>
      <c r="E1089" s="25"/>
      <c r="G1089" s="4"/>
      <c r="I1089" s="4"/>
      <c r="J1089" s="4"/>
      <c r="T1089" s="26"/>
      <c r="AD1089" s="25" t="s">
        <v>697</v>
      </c>
      <c r="AE1089" s="25">
        <v>14.618611999999994</v>
      </c>
      <c r="AF1089" s="25">
        <v>14.618611999999994</v>
      </c>
      <c r="AG1089" s="25" t="s">
        <v>204</v>
      </c>
      <c r="AH1089" s="25" t="s">
        <v>219</v>
      </c>
    </row>
    <row r="1090" spans="1:34" customFormat="1" x14ac:dyDescent="0.25">
      <c r="A1090" s="25"/>
      <c r="B1090" s="25"/>
      <c r="C1090" s="25"/>
      <c r="D1090" s="25"/>
      <c r="E1090" s="25"/>
      <c r="G1090" s="4"/>
      <c r="I1090" s="4"/>
      <c r="J1090" s="4"/>
      <c r="T1090" s="26"/>
      <c r="AD1090" s="25" t="s">
        <v>696</v>
      </c>
      <c r="AE1090" s="25">
        <v>15.063449999999996</v>
      </c>
      <c r="AF1090" s="25">
        <v>15.063449999999996</v>
      </c>
      <c r="AG1090" s="25" t="s">
        <v>204</v>
      </c>
      <c r="AH1090" s="25" t="s">
        <v>222</v>
      </c>
    </row>
    <row r="1091" spans="1:34" customFormat="1" x14ac:dyDescent="0.25">
      <c r="A1091" s="25"/>
      <c r="B1091" s="25"/>
      <c r="C1091" s="25"/>
      <c r="D1091" s="25"/>
      <c r="E1091" s="25"/>
      <c r="G1091" s="4"/>
      <c r="I1091" s="4"/>
      <c r="J1091" s="4"/>
      <c r="T1091" s="26"/>
      <c r="AD1091" s="25" t="s">
        <v>698</v>
      </c>
      <c r="AE1091" s="25">
        <v>14.634362000000001</v>
      </c>
      <c r="AF1091" s="25">
        <v>14.634362000000001</v>
      </c>
      <c r="AG1091" s="25" t="s">
        <v>204</v>
      </c>
      <c r="AH1091" s="25" t="s">
        <v>223</v>
      </c>
    </row>
    <row r="1092" spans="1:34" customFormat="1" x14ac:dyDescent="0.25">
      <c r="A1092" s="25"/>
      <c r="B1092" s="25"/>
      <c r="C1092" s="25"/>
      <c r="D1092" s="25"/>
      <c r="E1092" s="25"/>
      <c r="G1092" s="4"/>
      <c r="I1092" s="4"/>
      <c r="J1092" s="4"/>
      <c r="T1092" s="26"/>
      <c r="AD1092" s="25" t="s">
        <v>690</v>
      </c>
      <c r="AE1092" s="25">
        <v>12.854486999999999</v>
      </c>
      <c r="AF1092" s="25">
        <v>12.854486999999999</v>
      </c>
      <c r="AG1092" s="25" t="s">
        <v>87</v>
      </c>
      <c r="AH1092" s="25" t="s">
        <v>210</v>
      </c>
    </row>
    <row r="1093" spans="1:34" customFormat="1" x14ac:dyDescent="0.25">
      <c r="A1093" s="25"/>
      <c r="B1093" s="25"/>
      <c r="C1093" s="25"/>
      <c r="D1093" s="25"/>
      <c r="E1093" s="25"/>
      <c r="G1093" s="4"/>
      <c r="I1093" s="4"/>
      <c r="J1093" s="4"/>
      <c r="T1093" s="26"/>
      <c r="AD1093" s="25" t="s">
        <v>690</v>
      </c>
      <c r="AE1093" s="25">
        <v>12.854486999999999</v>
      </c>
      <c r="AF1093" s="25">
        <v>12.854486999999999</v>
      </c>
      <c r="AG1093" s="25" t="s">
        <v>87</v>
      </c>
      <c r="AH1093" s="25" t="s">
        <v>210</v>
      </c>
    </row>
    <row r="1094" spans="1:34" customFormat="1" x14ac:dyDescent="0.25">
      <c r="A1094" s="25"/>
      <c r="B1094" s="25"/>
      <c r="C1094" s="25"/>
      <c r="D1094" s="25"/>
      <c r="E1094" s="25"/>
      <c r="G1094" s="4"/>
      <c r="I1094" s="4"/>
      <c r="J1094" s="4"/>
      <c r="T1094" s="26"/>
      <c r="AD1094" s="25" t="s">
        <v>667</v>
      </c>
      <c r="AE1094" s="25">
        <v>15.359452999999993</v>
      </c>
      <c r="AF1094" s="25">
        <v>15.359452999999993</v>
      </c>
      <c r="AG1094" s="25" t="s">
        <v>17</v>
      </c>
      <c r="AH1094" s="25" t="s">
        <v>225</v>
      </c>
    </row>
    <row r="1095" spans="1:34" customFormat="1" x14ac:dyDescent="0.25">
      <c r="A1095" s="25"/>
      <c r="B1095" s="25"/>
      <c r="C1095" s="25"/>
      <c r="D1095" s="25"/>
      <c r="E1095" s="25"/>
      <c r="G1095" s="4"/>
      <c r="I1095" s="4"/>
      <c r="J1095" s="4"/>
      <c r="T1095" s="26"/>
      <c r="AD1095" s="25" t="s">
        <v>664</v>
      </c>
      <c r="AE1095" s="25">
        <v>15.765048999999996</v>
      </c>
      <c r="AF1095" s="25">
        <v>15.765048999999996</v>
      </c>
      <c r="AG1095" s="25" t="s">
        <v>17</v>
      </c>
      <c r="AH1095" s="25" t="s">
        <v>218</v>
      </c>
    </row>
    <row r="1096" spans="1:34" customFormat="1" x14ac:dyDescent="0.25">
      <c r="A1096" s="25"/>
      <c r="B1096" s="25"/>
      <c r="C1096" s="25"/>
      <c r="D1096" s="25"/>
      <c r="E1096" s="25"/>
      <c r="G1096" s="4"/>
      <c r="I1096" s="4"/>
      <c r="J1096" s="4"/>
      <c r="T1096" s="26"/>
      <c r="AD1096" s="25" t="s">
        <v>695</v>
      </c>
      <c r="AE1096" s="25">
        <v>15.026921000000005</v>
      </c>
      <c r="AF1096" s="25">
        <v>15.026921000000005</v>
      </c>
      <c r="AG1096" s="25" t="s">
        <v>204</v>
      </c>
      <c r="AH1096" s="25" t="s">
        <v>218</v>
      </c>
    </row>
    <row r="1097" spans="1:34" customFormat="1" x14ac:dyDescent="0.25">
      <c r="A1097" s="25"/>
      <c r="B1097" s="25"/>
      <c r="C1097" s="25"/>
      <c r="D1097" s="25"/>
      <c r="E1097" s="25"/>
      <c r="G1097" s="4"/>
      <c r="I1097" s="4"/>
      <c r="J1097" s="4"/>
      <c r="T1097" s="26"/>
      <c r="AD1097" s="25" t="s">
        <v>697</v>
      </c>
      <c r="AE1097" s="25">
        <v>14.618611999999994</v>
      </c>
      <c r="AF1097" s="25">
        <v>14.618611999999994</v>
      </c>
      <c r="AG1097" s="25" t="s">
        <v>204</v>
      </c>
      <c r="AH1097" s="25" t="s">
        <v>219</v>
      </c>
    </row>
    <row r="1098" spans="1:34" customFormat="1" x14ac:dyDescent="0.25">
      <c r="A1098" s="25"/>
      <c r="B1098" s="25"/>
      <c r="C1098" s="25"/>
      <c r="D1098" s="25"/>
      <c r="E1098" s="25"/>
      <c r="G1098" s="4"/>
      <c r="I1098" s="4"/>
      <c r="J1098" s="4"/>
      <c r="T1098" s="26"/>
      <c r="AD1098" s="25" t="s">
        <v>635</v>
      </c>
      <c r="AE1098" s="25">
        <v>0.18816300000000014</v>
      </c>
      <c r="AF1098" s="25">
        <v>0.18816300000000014</v>
      </c>
      <c r="AG1098" s="25" t="s">
        <v>20</v>
      </c>
      <c r="AH1098" s="25" t="s">
        <v>218</v>
      </c>
    </row>
    <row r="1099" spans="1:34" customFormat="1" x14ac:dyDescent="0.25">
      <c r="A1099" s="25"/>
      <c r="B1099" s="25"/>
      <c r="C1099" s="25"/>
      <c r="D1099" s="25"/>
      <c r="E1099" s="25"/>
      <c r="G1099" s="4"/>
      <c r="I1099" s="4"/>
      <c r="J1099" s="4"/>
      <c r="T1099" s="26"/>
      <c r="AD1099" s="25" t="s">
        <v>639</v>
      </c>
      <c r="AE1099" s="25">
        <v>0.17584399999999997</v>
      </c>
      <c r="AF1099" s="25">
        <v>0.17584399999999997</v>
      </c>
      <c r="AG1099" s="25" t="s">
        <v>20</v>
      </c>
      <c r="AH1099" s="25" t="s">
        <v>219</v>
      </c>
    </row>
    <row r="1100" spans="1:34" customFormat="1" x14ac:dyDescent="0.25">
      <c r="A1100" s="25"/>
      <c r="B1100" s="25"/>
      <c r="C1100" s="25"/>
      <c r="D1100" s="25"/>
      <c r="E1100" s="25"/>
      <c r="G1100" s="4"/>
      <c r="I1100" s="4"/>
      <c r="J1100" s="4"/>
      <c r="T1100" s="26"/>
      <c r="AD1100" s="25" t="s">
        <v>668</v>
      </c>
      <c r="AE1100" s="25">
        <v>0.27030399999999993</v>
      </c>
      <c r="AF1100" s="25">
        <v>0.27030399999999993</v>
      </c>
      <c r="AG1100" s="25" t="s">
        <v>40</v>
      </c>
      <c r="AH1100" s="25" t="s">
        <v>218</v>
      </c>
    </row>
    <row r="1101" spans="1:34" customFormat="1" x14ac:dyDescent="0.25">
      <c r="A1101" s="25"/>
      <c r="B1101" s="25"/>
      <c r="C1101" s="25"/>
      <c r="D1101" s="25"/>
      <c r="E1101" s="25"/>
      <c r="G1101" s="4"/>
      <c r="I1101" s="4"/>
      <c r="J1101" s="4"/>
      <c r="T1101" s="26"/>
      <c r="AD1101" s="25" t="s">
        <v>672</v>
      </c>
      <c r="AE1101" s="25">
        <v>0.26180000000000003</v>
      </c>
      <c r="AF1101" s="25">
        <v>0.26180000000000003</v>
      </c>
      <c r="AG1101" s="25" t="s">
        <v>40</v>
      </c>
      <c r="AH1101" s="25" t="s">
        <v>219</v>
      </c>
    </row>
    <row r="1102" spans="1:34" customFormat="1" x14ac:dyDescent="0.25">
      <c r="A1102" s="25"/>
      <c r="B1102" s="25"/>
      <c r="C1102" s="25"/>
      <c r="D1102" s="25"/>
      <c r="E1102" s="25"/>
      <c r="G1102" s="4"/>
      <c r="I1102" s="4"/>
      <c r="J1102" s="4"/>
      <c r="T1102" s="26"/>
      <c r="AD1102" s="25" t="s">
        <v>682</v>
      </c>
      <c r="AE1102" s="25">
        <v>0.21977199999999994</v>
      </c>
      <c r="AF1102" s="25">
        <v>0.21977199999999994</v>
      </c>
      <c r="AG1102" s="25" t="s">
        <v>47</v>
      </c>
      <c r="AH1102" s="25" t="s">
        <v>218</v>
      </c>
    </row>
    <row r="1103" spans="1:34" customFormat="1" x14ac:dyDescent="0.25">
      <c r="A1103" s="25"/>
      <c r="B1103" s="25"/>
      <c r="C1103" s="25"/>
      <c r="D1103" s="25"/>
      <c r="E1103" s="25"/>
      <c r="G1103" s="4"/>
      <c r="I1103" s="4"/>
      <c r="J1103" s="4"/>
      <c r="T1103" s="26"/>
      <c r="AD1103" s="25" t="s">
        <v>686</v>
      </c>
      <c r="AE1103" s="25">
        <v>0.20745500000000008</v>
      </c>
      <c r="AF1103" s="25">
        <v>0.20745500000000008</v>
      </c>
      <c r="AG1103" s="25" t="s">
        <v>47</v>
      </c>
      <c r="AH1103" s="25" t="s">
        <v>219</v>
      </c>
    </row>
    <row r="1104" spans="1:34" customFormat="1" x14ac:dyDescent="0.25">
      <c r="A1104" s="25"/>
      <c r="B1104" s="25"/>
      <c r="C1104" s="25"/>
      <c r="D1104" s="25"/>
      <c r="E1104" s="25"/>
      <c r="G1104" s="4"/>
      <c r="I1104" s="4"/>
      <c r="J1104" s="4"/>
      <c r="T1104" s="26"/>
      <c r="AD1104" s="25" t="s">
        <v>661</v>
      </c>
      <c r="AE1104" s="25">
        <v>15.734137000000006</v>
      </c>
      <c r="AF1104" s="25">
        <v>15.734137000000006</v>
      </c>
      <c r="AG1104" s="25" t="s">
        <v>15</v>
      </c>
      <c r="AH1104" s="25" t="s">
        <v>219</v>
      </c>
    </row>
    <row r="1105" spans="1:34" customFormat="1" x14ac:dyDescent="0.25">
      <c r="A1105" s="25"/>
      <c r="B1105" s="25"/>
      <c r="C1105" s="25"/>
      <c r="D1105" s="25"/>
      <c r="E1105" s="25"/>
      <c r="G1105" s="4"/>
      <c r="I1105" s="4"/>
      <c r="J1105" s="4"/>
      <c r="T1105" s="26"/>
      <c r="AD1105" s="25" t="s">
        <v>656</v>
      </c>
      <c r="AE1105" s="25">
        <v>19.30333700000001</v>
      </c>
      <c r="AF1105" s="25">
        <v>19.30333700000001</v>
      </c>
      <c r="AG1105" s="25" t="s">
        <v>15</v>
      </c>
      <c r="AH1105" s="25" t="s">
        <v>218</v>
      </c>
    </row>
    <row r="1106" spans="1:34" customFormat="1" x14ac:dyDescent="0.25">
      <c r="A1106" s="25"/>
      <c r="B1106" s="25"/>
      <c r="C1106" s="25"/>
      <c r="D1106" s="25"/>
      <c r="E1106" s="25"/>
      <c r="G1106" s="4"/>
      <c r="I1106" s="4"/>
      <c r="J1106" s="4"/>
      <c r="T1106" s="26"/>
      <c r="AD1106" s="25" t="s">
        <v>998</v>
      </c>
      <c r="AE1106" s="25">
        <v>0.21400499999999986</v>
      </c>
      <c r="AF1106" s="25">
        <v>0.21400499999999986</v>
      </c>
      <c r="AG1106" s="25" t="s">
        <v>16</v>
      </c>
      <c r="AH1106" s="25" t="s">
        <v>219</v>
      </c>
    </row>
    <row r="1107" spans="1:34" customFormat="1" x14ac:dyDescent="0.25">
      <c r="A1107" s="25"/>
      <c r="B1107" s="25"/>
      <c r="C1107" s="25"/>
      <c r="D1107" s="25"/>
      <c r="E1107" s="25"/>
      <c r="G1107" s="4"/>
      <c r="I1107" s="4"/>
      <c r="J1107" s="4"/>
      <c r="T1107" s="26"/>
      <c r="AD1107" s="25" t="s">
        <v>996</v>
      </c>
      <c r="AE1107" s="25">
        <v>0.25396199999999997</v>
      </c>
      <c r="AF1107" s="25">
        <v>0.25396199999999997</v>
      </c>
      <c r="AG1107" s="25" t="s">
        <v>16</v>
      </c>
      <c r="AH1107" s="25" t="s">
        <v>218</v>
      </c>
    </row>
    <row r="1108" spans="1:34" customFormat="1" x14ac:dyDescent="0.25">
      <c r="A1108" s="25"/>
      <c r="B1108" s="25"/>
      <c r="C1108" s="25"/>
      <c r="D1108" s="25"/>
      <c r="E1108" s="25"/>
      <c r="G1108" s="4"/>
      <c r="I1108" s="4"/>
      <c r="J1108" s="4"/>
      <c r="T1108" s="26"/>
      <c r="AD1108" s="25" t="s">
        <v>654</v>
      </c>
      <c r="AE1108" s="25">
        <v>25.088221999999995</v>
      </c>
      <c r="AF1108" s="25">
        <v>25.088221999999995</v>
      </c>
      <c r="AG1108" s="25" t="s">
        <v>14</v>
      </c>
      <c r="AH1108" s="25" t="s">
        <v>225</v>
      </c>
    </row>
    <row r="1109" spans="1:34" customFormat="1" x14ac:dyDescent="0.25">
      <c r="A1109" s="25"/>
      <c r="B1109" s="25"/>
      <c r="C1109" s="25"/>
      <c r="D1109" s="25"/>
      <c r="E1109" s="25"/>
      <c r="G1109" s="4"/>
      <c r="I1109" s="4"/>
      <c r="J1109" s="4"/>
      <c r="T1109" s="26"/>
      <c r="AD1109" s="25" t="s">
        <v>651</v>
      </c>
      <c r="AE1109" s="25">
        <v>28.274752000000007</v>
      </c>
      <c r="AF1109" s="25">
        <v>28.274752000000007</v>
      </c>
      <c r="AG1109" s="25" t="s">
        <v>14</v>
      </c>
      <c r="AH1109" s="25" t="s">
        <v>218</v>
      </c>
    </row>
    <row r="1110" spans="1:34" customFormat="1" x14ac:dyDescent="0.25">
      <c r="A1110" s="25"/>
      <c r="B1110" s="25"/>
      <c r="C1110" s="25"/>
      <c r="D1110" s="25"/>
      <c r="E1110" s="25"/>
      <c r="G1110" s="4"/>
      <c r="I1110" s="4"/>
      <c r="J1110" s="4"/>
      <c r="T1110" s="26"/>
      <c r="AD1110" s="25" t="s">
        <v>690</v>
      </c>
      <c r="AE1110" s="25">
        <v>12.854486999999999</v>
      </c>
      <c r="AF1110" s="25">
        <v>12.854486999999999</v>
      </c>
      <c r="AG1110" s="25" t="s">
        <v>87</v>
      </c>
      <c r="AH1110" s="25" t="s">
        <v>210</v>
      </c>
    </row>
    <row r="1111" spans="1:34" customFormat="1" x14ac:dyDescent="0.25">
      <c r="A1111" s="25"/>
      <c r="B1111" s="25"/>
      <c r="C1111" s="25"/>
      <c r="D1111" s="25"/>
      <c r="E1111" s="25"/>
      <c r="G1111" s="4"/>
      <c r="I1111" s="4"/>
      <c r="J1111" s="4"/>
      <c r="T1111" s="26"/>
      <c r="AD1111" s="25" t="s">
        <v>667</v>
      </c>
      <c r="AE1111" s="25">
        <v>15.359452999999993</v>
      </c>
      <c r="AF1111" s="25">
        <v>15.359452999999993</v>
      </c>
      <c r="AG1111" s="25" t="s">
        <v>17</v>
      </c>
      <c r="AH1111" s="25" t="s">
        <v>225</v>
      </c>
    </row>
    <row r="1112" spans="1:34" customFormat="1" x14ac:dyDescent="0.25">
      <c r="A1112" s="25"/>
      <c r="B1112" s="25"/>
      <c r="C1112" s="25"/>
      <c r="D1112" s="25"/>
      <c r="E1112" s="25"/>
      <c r="G1112" s="4"/>
      <c r="I1112" s="4"/>
      <c r="J1112" s="4"/>
      <c r="T1112" s="26"/>
      <c r="AD1112" s="25" t="s">
        <v>664</v>
      </c>
      <c r="AE1112" s="25">
        <v>15.765048999999996</v>
      </c>
      <c r="AF1112" s="25">
        <v>15.765048999999996</v>
      </c>
      <c r="AG1112" s="25" t="s">
        <v>17</v>
      </c>
      <c r="AH1112" s="25" t="s">
        <v>218</v>
      </c>
    </row>
    <row r="1113" spans="1:34" customFormat="1" x14ac:dyDescent="0.25">
      <c r="A1113" s="25"/>
      <c r="B1113" s="25"/>
      <c r="C1113" s="25"/>
      <c r="D1113" s="25"/>
      <c r="E1113" s="25"/>
      <c r="G1113" s="4"/>
      <c r="I1113" s="4"/>
      <c r="J1113" s="4"/>
      <c r="T1113" s="26"/>
      <c r="AD1113" s="25" t="s">
        <v>695</v>
      </c>
      <c r="AE1113" s="25">
        <v>15.026921000000005</v>
      </c>
      <c r="AF1113" s="25">
        <v>15.026921000000005</v>
      </c>
      <c r="AG1113" s="25" t="s">
        <v>204</v>
      </c>
      <c r="AH1113" s="25" t="s">
        <v>218</v>
      </c>
    </row>
    <row r="1114" spans="1:34" customFormat="1" x14ac:dyDescent="0.25">
      <c r="A1114" s="25"/>
      <c r="B1114" s="25"/>
      <c r="C1114" s="25"/>
      <c r="D1114" s="25"/>
      <c r="E1114" s="25"/>
      <c r="G1114" s="4"/>
      <c r="I1114" s="4"/>
      <c r="J1114" s="4"/>
      <c r="T1114" s="26"/>
      <c r="AD1114" s="25" t="s">
        <v>697</v>
      </c>
      <c r="AE1114" s="25">
        <v>14.618611999999994</v>
      </c>
      <c r="AF1114" s="25">
        <v>14.618611999999994</v>
      </c>
      <c r="AG1114" s="25" t="s">
        <v>204</v>
      </c>
      <c r="AH1114" s="25" t="s">
        <v>219</v>
      </c>
    </row>
    <row r="1115" spans="1:34" customFormat="1" x14ac:dyDescent="0.25">
      <c r="A1115" s="25"/>
      <c r="B1115" s="25"/>
      <c r="C1115" s="25"/>
      <c r="D1115" s="25"/>
      <c r="E1115" s="25"/>
      <c r="G1115" s="4"/>
      <c r="I1115" s="4"/>
      <c r="J1115" s="4"/>
      <c r="T1115" s="26"/>
      <c r="AD1115" s="25" t="s">
        <v>635</v>
      </c>
      <c r="AE1115" s="25">
        <v>0.18816300000000014</v>
      </c>
      <c r="AF1115" s="25">
        <v>0.18816300000000014</v>
      </c>
      <c r="AG1115" s="25" t="s">
        <v>20</v>
      </c>
      <c r="AH1115" s="25" t="s">
        <v>218</v>
      </c>
    </row>
    <row r="1116" spans="1:34" customFormat="1" x14ac:dyDescent="0.25">
      <c r="A1116" s="25"/>
      <c r="B1116" s="25"/>
      <c r="C1116" s="25"/>
      <c r="D1116" s="25"/>
      <c r="E1116" s="25"/>
      <c r="G1116" s="4"/>
      <c r="I1116" s="4"/>
      <c r="J1116" s="4"/>
      <c r="T1116" s="26"/>
      <c r="AD1116" s="25" t="s">
        <v>639</v>
      </c>
      <c r="AE1116" s="25">
        <v>0.17584399999999997</v>
      </c>
      <c r="AF1116" s="25">
        <v>0.17584399999999997</v>
      </c>
      <c r="AG1116" s="25" t="s">
        <v>20</v>
      </c>
      <c r="AH1116" s="25" t="s">
        <v>219</v>
      </c>
    </row>
    <row r="1117" spans="1:34" customFormat="1" x14ac:dyDescent="0.25">
      <c r="A1117" s="25"/>
      <c r="B1117" s="25"/>
      <c r="C1117" s="25"/>
      <c r="D1117" s="25"/>
      <c r="E1117" s="25"/>
      <c r="G1117" s="4"/>
      <c r="I1117" s="4"/>
      <c r="J1117" s="4"/>
      <c r="T1117" s="26"/>
      <c r="AD1117" s="25" t="s">
        <v>668</v>
      </c>
      <c r="AE1117" s="25">
        <v>0.27030399999999993</v>
      </c>
      <c r="AF1117" s="25">
        <v>0.27030399999999993</v>
      </c>
      <c r="AG1117" s="25" t="s">
        <v>40</v>
      </c>
      <c r="AH1117" s="25" t="s">
        <v>218</v>
      </c>
    </row>
    <row r="1118" spans="1:34" customFormat="1" x14ac:dyDescent="0.25">
      <c r="A1118" s="25"/>
      <c r="B1118" s="25"/>
      <c r="C1118" s="25"/>
      <c r="D1118" s="25"/>
      <c r="E1118" s="25"/>
      <c r="G1118" s="4"/>
      <c r="I1118" s="4"/>
      <c r="J1118" s="4"/>
      <c r="T1118" s="26"/>
      <c r="AD1118" s="25" t="s">
        <v>672</v>
      </c>
      <c r="AE1118" s="25">
        <v>0.26180000000000003</v>
      </c>
      <c r="AF1118" s="25">
        <v>0.26180000000000003</v>
      </c>
      <c r="AG1118" s="25" t="s">
        <v>40</v>
      </c>
      <c r="AH1118" s="25" t="s">
        <v>219</v>
      </c>
    </row>
    <row r="1119" spans="1:34" customFormat="1" x14ac:dyDescent="0.25">
      <c r="A1119" s="25"/>
      <c r="B1119" s="25"/>
      <c r="C1119" s="25"/>
      <c r="D1119" s="25"/>
      <c r="E1119" s="25"/>
      <c r="G1119" s="4"/>
      <c r="I1119" s="4"/>
      <c r="J1119" s="4"/>
      <c r="T1119" s="26"/>
      <c r="AD1119" s="25" t="s">
        <v>682</v>
      </c>
      <c r="AE1119" s="25">
        <v>0.21977199999999994</v>
      </c>
      <c r="AF1119" s="25">
        <v>0.21977199999999994</v>
      </c>
      <c r="AG1119" s="25" t="s">
        <v>47</v>
      </c>
      <c r="AH1119" s="25" t="s">
        <v>218</v>
      </c>
    </row>
    <row r="1120" spans="1:34" customFormat="1" x14ac:dyDescent="0.25">
      <c r="A1120" s="25"/>
      <c r="B1120" s="25"/>
      <c r="C1120" s="25"/>
      <c r="D1120" s="25"/>
      <c r="E1120" s="25"/>
      <c r="G1120" s="4"/>
      <c r="I1120" s="4"/>
      <c r="J1120" s="4"/>
      <c r="T1120" s="26"/>
      <c r="AD1120" s="25" t="s">
        <v>686</v>
      </c>
      <c r="AE1120" s="25">
        <v>0.20745500000000008</v>
      </c>
      <c r="AF1120" s="25">
        <v>0.20745500000000008</v>
      </c>
      <c r="AG1120" s="25" t="s">
        <v>47</v>
      </c>
      <c r="AH1120" s="25" t="s">
        <v>219</v>
      </c>
    </row>
    <row r="1121" spans="1:34" customFormat="1" x14ac:dyDescent="0.25">
      <c r="A1121" s="25"/>
      <c r="B1121" s="25"/>
      <c r="C1121" s="25"/>
      <c r="D1121" s="25"/>
      <c r="E1121" s="25"/>
      <c r="G1121" s="4"/>
      <c r="I1121" s="4"/>
      <c r="J1121" s="4"/>
      <c r="T1121" s="26"/>
      <c r="AD1121" s="25" t="s">
        <v>661</v>
      </c>
      <c r="AE1121" s="25">
        <v>15.734137000000006</v>
      </c>
      <c r="AF1121" s="25">
        <v>15.734137000000006</v>
      </c>
      <c r="AG1121" s="25" t="s">
        <v>15</v>
      </c>
      <c r="AH1121" s="25" t="s">
        <v>219</v>
      </c>
    </row>
    <row r="1122" spans="1:34" customFormat="1" x14ac:dyDescent="0.25">
      <c r="A1122" s="25"/>
      <c r="B1122" s="25"/>
      <c r="C1122" s="25"/>
      <c r="D1122" s="25"/>
      <c r="E1122" s="25"/>
      <c r="G1122" s="4"/>
      <c r="I1122" s="4"/>
      <c r="J1122" s="4"/>
      <c r="T1122" s="26"/>
      <c r="AD1122" s="25" t="s">
        <v>656</v>
      </c>
      <c r="AE1122" s="25">
        <v>19.30333700000001</v>
      </c>
      <c r="AF1122" s="25">
        <v>19.30333700000001</v>
      </c>
      <c r="AG1122" s="25" t="s">
        <v>15</v>
      </c>
      <c r="AH1122" s="25" t="s">
        <v>218</v>
      </c>
    </row>
    <row r="1123" spans="1:34" customFormat="1" x14ac:dyDescent="0.25">
      <c r="A1123" s="25"/>
      <c r="B1123" s="25"/>
      <c r="C1123" s="25"/>
      <c r="D1123" s="25"/>
      <c r="E1123" s="25"/>
      <c r="G1123" s="4"/>
      <c r="I1123" s="4"/>
      <c r="J1123" s="4"/>
      <c r="T1123" s="26"/>
      <c r="AD1123" s="25" t="s">
        <v>667</v>
      </c>
      <c r="AE1123" s="25">
        <v>15.359452999999993</v>
      </c>
      <c r="AF1123" s="25">
        <v>15.359452999999993</v>
      </c>
      <c r="AG1123" s="25" t="s">
        <v>17</v>
      </c>
      <c r="AH1123" s="25" t="s">
        <v>225</v>
      </c>
    </row>
    <row r="1124" spans="1:34" customFormat="1" x14ac:dyDescent="0.25">
      <c r="A1124" s="25"/>
      <c r="B1124" s="25"/>
      <c r="C1124" s="25"/>
      <c r="D1124" s="25"/>
      <c r="E1124" s="25"/>
      <c r="G1124" s="4"/>
      <c r="I1124" s="4"/>
      <c r="J1124" s="4"/>
      <c r="T1124" s="26"/>
      <c r="AD1124" s="25" t="s">
        <v>664</v>
      </c>
      <c r="AE1124" s="25">
        <v>15.765048999999996</v>
      </c>
      <c r="AF1124" s="25">
        <v>15.765048999999996</v>
      </c>
      <c r="AG1124" s="25" t="s">
        <v>17</v>
      </c>
      <c r="AH1124" s="25" t="s">
        <v>218</v>
      </c>
    </row>
    <row r="1125" spans="1:34" customFormat="1" x14ac:dyDescent="0.25">
      <c r="A1125" s="25"/>
      <c r="B1125" s="25"/>
      <c r="C1125" s="25"/>
      <c r="D1125" s="25"/>
      <c r="E1125" s="25"/>
      <c r="G1125" s="4"/>
      <c r="I1125" s="4"/>
      <c r="J1125" s="4"/>
      <c r="T1125" s="26"/>
      <c r="AD1125" s="25" t="s">
        <v>998</v>
      </c>
      <c r="AE1125" s="25">
        <v>0.21400499999999986</v>
      </c>
      <c r="AF1125" s="25">
        <v>0.21400499999999986</v>
      </c>
      <c r="AG1125" s="25" t="s">
        <v>16</v>
      </c>
      <c r="AH1125" s="25" t="s">
        <v>219</v>
      </c>
    </row>
    <row r="1126" spans="1:34" customFormat="1" x14ac:dyDescent="0.25">
      <c r="A1126" s="25"/>
      <c r="B1126" s="25"/>
      <c r="C1126" s="25"/>
      <c r="D1126" s="25"/>
      <c r="E1126" s="25"/>
      <c r="G1126" s="4"/>
      <c r="I1126" s="4"/>
      <c r="J1126" s="4"/>
      <c r="T1126" s="26"/>
      <c r="AD1126" s="25" t="s">
        <v>996</v>
      </c>
      <c r="AE1126" s="25">
        <v>0.25396199999999997</v>
      </c>
      <c r="AF1126" s="25">
        <v>0.25396199999999997</v>
      </c>
      <c r="AG1126" s="25" t="s">
        <v>16</v>
      </c>
      <c r="AH1126" s="25" t="s">
        <v>218</v>
      </c>
    </row>
    <row r="1127" spans="1:34" customFormat="1" x14ac:dyDescent="0.25">
      <c r="A1127" s="25"/>
      <c r="B1127" s="25"/>
      <c r="C1127" s="25"/>
      <c r="D1127" s="25"/>
      <c r="E1127" s="25"/>
      <c r="G1127" s="4"/>
      <c r="I1127" s="4"/>
      <c r="J1127" s="4"/>
      <c r="T1127" s="26"/>
      <c r="AD1127" s="25" t="s">
        <v>695</v>
      </c>
      <c r="AE1127" s="25">
        <v>15.026921000000005</v>
      </c>
      <c r="AF1127" s="25">
        <v>15.026921000000005</v>
      </c>
      <c r="AG1127" s="25" t="s">
        <v>204</v>
      </c>
      <c r="AH1127" s="25" t="s">
        <v>218</v>
      </c>
    </row>
    <row r="1128" spans="1:34" customFormat="1" x14ac:dyDescent="0.25">
      <c r="A1128" s="25"/>
      <c r="B1128" s="25"/>
      <c r="C1128" s="25"/>
      <c r="D1128" s="25"/>
      <c r="E1128" s="25"/>
      <c r="G1128" s="4"/>
      <c r="I1128" s="4"/>
      <c r="J1128" s="4"/>
      <c r="T1128" s="26"/>
      <c r="AD1128" s="25" t="s">
        <v>697</v>
      </c>
      <c r="AE1128" s="25">
        <v>14.618611999999994</v>
      </c>
      <c r="AF1128" s="25">
        <v>14.618611999999994</v>
      </c>
      <c r="AG1128" s="25" t="s">
        <v>204</v>
      </c>
      <c r="AH1128" s="25" t="s">
        <v>219</v>
      </c>
    </row>
    <row r="1129" spans="1:34" customFormat="1" x14ac:dyDescent="0.25">
      <c r="A1129" s="25"/>
      <c r="B1129" s="25"/>
      <c r="C1129" s="25"/>
      <c r="D1129" s="25"/>
      <c r="E1129" s="25"/>
      <c r="G1129" s="4"/>
      <c r="I1129" s="4"/>
      <c r="J1129" s="4"/>
      <c r="T1129" s="26"/>
      <c r="AD1129" s="25" t="s">
        <v>690</v>
      </c>
      <c r="AE1129" s="25">
        <v>12.854486999999999</v>
      </c>
      <c r="AF1129" s="25">
        <v>12.854486999999999</v>
      </c>
      <c r="AG1129" s="25" t="s">
        <v>87</v>
      </c>
      <c r="AH1129" s="25" t="s">
        <v>210</v>
      </c>
    </row>
    <row r="1130" spans="1:34" customFormat="1" x14ac:dyDescent="0.25">
      <c r="A1130" s="25"/>
      <c r="B1130" s="25"/>
      <c r="C1130" s="25"/>
      <c r="D1130" s="25"/>
      <c r="E1130" s="25"/>
      <c r="G1130" s="4"/>
      <c r="I1130" s="4"/>
      <c r="J1130" s="4"/>
      <c r="T1130" s="26"/>
      <c r="AD1130" s="25" t="s">
        <v>630</v>
      </c>
      <c r="AE1130" s="25">
        <v>0.9</v>
      </c>
      <c r="AF1130" s="25">
        <v>0.9</v>
      </c>
      <c r="AG1130" s="25" t="s">
        <v>2</v>
      </c>
      <c r="AH1130" s="25" t="s">
        <v>214</v>
      </c>
    </row>
    <row r="1131" spans="1:34" customFormat="1" x14ac:dyDescent="0.25">
      <c r="A1131" s="25"/>
      <c r="B1131" s="25"/>
      <c r="C1131" s="25"/>
      <c r="D1131" s="25"/>
      <c r="E1131" s="25"/>
      <c r="G1131" s="4"/>
      <c r="I1131" s="4"/>
      <c r="J1131" s="4"/>
      <c r="T1131" s="26"/>
      <c r="AD1131" s="25" t="s">
        <v>629</v>
      </c>
      <c r="AE1131" s="25">
        <v>0.9</v>
      </c>
      <c r="AF1131" s="25">
        <v>0.9</v>
      </c>
      <c r="AG1131" s="25" t="s">
        <v>2</v>
      </c>
      <c r="AH1131" s="25" t="s">
        <v>210</v>
      </c>
    </row>
    <row r="1132" spans="1:34" customFormat="1" x14ac:dyDescent="0.25">
      <c r="A1132" s="25"/>
      <c r="B1132" s="25"/>
      <c r="C1132" s="25"/>
      <c r="D1132" s="25"/>
      <c r="E1132" s="25"/>
      <c r="G1132" s="4"/>
      <c r="I1132" s="4"/>
      <c r="J1132" s="4"/>
      <c r="T1132" s="26"/>
      <c r="AD1132" s="25" t="s">
        <v>642</v>
      </c>
      <c r="AE1132" s="25">
        <v>0.47029199999999999</v>
      </c>
      <c r="AF1132" s="25">
        <v>0.47029199999999999</v>
      </c>
      <c r="AG1132" s="25" t="s">
        <v>11</v>
      </c>
      <c r="AH1132" s="25" t="s">
        <v>220</v>
      </c>
    </row>
    <row r="1133" spans="1:34" customFormat="1" x14ac:dyDescent="0.25">
      <c r="A1133" s="25"/>
      <c r="B1133" s="25"/>
      <c r="C1133" s="25"/>
      <c r="D1133" s="25"/>
      <c r="E1133" s="25"/>
      <c r="G1133" s="4"/>
      <c r="I1133" s="4"/>
      <c r="J1133" s="4"/>
      <c r="T1133" s="26"/>
      <c r="AD1133" s="25" t="s">
        <v>644</v>
      </c>
      <c r="AE1133" s="25">
        <v>0.47029199999999999</v>
      </c>
      <c r="AF1133" s="25">
        <v>0.47029199999999999</v>
      </c>
      <c r="AG1133" s="25" t="s">
        <v>11</v>
      </c>
      <c r="AH1133" s="25" t="s">
        <v>221</v>
      </c>
    </row>
    <row r="1134" spans="1:34" customFormat="1" x14ac:dyDescent="0.25">
      <c r="A1134" s="25"/>
      <c r="B1134" s="25"/>
      <c r="C1134" s="25"/>
      <c r="D1134" s="25"/>
      <c r="E1134" s="25"/>
      <c r="G1134" s="4"/>
      <c r="I1134" s="4"/>
      <c r="J1134" s="4"/>
      <c r="T1134" s="26"/>
      <c r="AD1134" s="25" t="s">
        <v>657</v>
      </c>
      <c r="AE1134" s="25">
        <v>17.683600000000002</v>
      </c>
      <c r="AF1134" s="25">
        <v>17.683600000000002</v>
      </c>
      <c r="AG1134" s="25" t="s">
        <v>15</v>
      </c>
      <c r="AH1134" s="25" t="s">
        <v>210</v>
      </c>
    </row>
    <row r="1135" spans="1:34" customFormat="1" x14ac:dyDescent="0.25">
      <c r="A1135" s="25"/>
      <c r="B1135" s="25"/>
      <c r="C1135" s="25"/>
      <c r="D1135" s="25"/>
      <c r="E1135" s="25"/>
      <c r="G1135" s="4"/>
      <c r="I1135" s="4"/>
      <c r="J1135" s="4"/>
      <c r="T1135" s="26"/>
      <c r="AD1135" s="25" t="s">
        <v>660</v>
      </c>
      <c r="AE1135" s="25">
        <v>14.088000000000001</v>
      </c>
      <c r="AF1135" s="25">
        <v>14.088000000000001</v>
      </c>
      <c r="AG1135" s="25" t="s">
        <v>15</v>
      </c>
      <c r="AH1135" s="25" t="s">
        <v>214</v>
      </c>
    </row>
    <row r="1136" spans="1:34" customFormat="1" x14ac:dyDescent="0.25">
      <c r="A1136" s="25"/>
      <c r="B1136" s="25"/>
      <c r="C1136" s="25"/>
      <c r="D1136" s="25"/>
      <c r="E1136" s="25"/>
      <c r="G1136" s="4"/>
      <c r="I1136" s="4"/>
      <c r="J1136" s="4"/>
      <c r="T1136" s="26"/>
      <c r="AD1136" s="25" t="s">
        <v>1002</v>
      </c>
      <c r="AE1136" s="25">
        <v>0.1963</v>
      </c>
      <c r="AF1136" s="25">
        <v>0.1963</v>
      </c>
      <c r="AG1136" s="25" t="s">
        <v>16</v>
      </c>
      <c r="AH1136" s="25" t="s">
        <v>221</v>
      </c>
    </row>
    <row r="1137" spans="1:34" customFormat="1" x14ac:dyDescent="0.25">
      <c r="A1137" s="25"/>
      <c r="B1137" s="25"/>
      <c r="C1137" s="25"/>
      <c r="D1137" s="25"/>
      <c r="E1137" s="25"/>
      <c r="G1137" s="4"/>
      <c r="I1137" s="4"/>
      <c r="J1137" s="4"/>
      <c r="T1137" s="26"/>
      <c r="AD1137" s="25" t="s">
        <v>1000</v>
      </c>
      <c r="AE1137" s="25">
        <v>0.23630000000000001</v>
      </c>
      <c r="AF1137" s="25">
        <v>0.23630000000000001</v>
      </c>
      <c r="AG1137" s="25" t="s">
        <v>16</v>
      </c>
      <c r="AH1137" s="25" t="s">
        <v>220</v>
      </c>
    </row>
    <row r="1138" spans="1:34" customFormat="1" x14ac:dyDescent="0.25">
      <c r="A1138" s="25"/>
      <c r="B1138" s="25"/>
      <c r="C1138" s="25"/>
      <c r="D1138" s="25"/>
      <c r="E1138" s="25"/>
      <c r="G1138" s="4"/>
      <c r="I1138" s="4"/>
      <c r="J1138" s="4"/>
      <c r="T1138" s="26"/>
      <c r="AD1138" s="25" t="s">
        <v>674</v>
      </c>
      <c r="AE1138" s="25">
        <v>0.24560000000000001</v>
      </c>
      <c r="AF1138" s="25">
        <v>0.24560000000000001</v>
      </c>
      <c r="AG1138" s="25" t="s">
        <v>40</v>
      </c>
      <c r="AH1138" s="25" t="s">
        <v>221</v>
      </c>
    </row>
    <row r="1139" spans="1:34" customFormat="1" x14ac:dyDescent="0.25">
      <c r="A1139" s="25"/>
      <c r="B1139" s="25"/>
      <c r="C1139" s="25"/>
      <c r="D1139" s="25"/>
      <c r="E1139" s="25"/>
      <c r="G1139" s="4"/>
      <c r="I1139" s="4"/>
      <c r="J1139" s="4"/>
      <c r="T1139" s="26"/>
      <c r="AD1139" s="25" t="s">
        <v>670</v>
      </c>
      <c r="AE1139" s="25">
        <v>0.25159999999999999</v>
      </c>
      <c r="AF1139" s="25">
        <v>0.25159999999999999</v>
      </c>
      <c r="AG1139" s="25" t="s">
        <v>40</v>
      </c>
      <c r="AH1139" s="25" t="s">
        <v>220</v>
      </c>
    </row>
    <row r="1140" spans="1:34" customFormat="1" x14ac:dyDescent="0.25">
      <c r="A1140" s="25"/>
      <c r="B1140" s="25"/>
      <c r="C1140" s="25"/>
      <c r="D1140" s="25"/>
      <c r="E1140" s="25"/>
      <c r="G1140" s="4"/>
      <c r="I1140" s="4"/>
      <c r="J1140" s="4"/>
      <c r="T1140" s="26"/>
      <c r="AD1140" s="25" t="s">
        <v>679</v>
      </c>
      <c r="AE1140" s="25">
        <v>0.19689999999999999</v>
      </c>
      <c r="AF1140" s="25">
        <v>0.19689999999999999</v>
      </c>
      <c r="AG1140" s="25" t="s">
        <v>45</v>
      </c>
      <c r="AH1140" s="25" t="s">
        <v>220</v>
      </c>
    </row>
    <row r="1141" spans="1:34" customFormat="1" x14ac:dyDescent="0.25">
      <c r="A1141" s="25"/>
      <c r="B1141" s="25"/>
      <c r="C1141" s="25"/>
      <c r="D1141" s="25"/>
      <c r="E1141" s="25"/>
      <c r="G1141" s="4"/>
      <c r="I1141" s="4"/>
      <c r="J1141" s="4"/>
      <c r="T1141" s="26"/>
      <c r="AD1141" s="25" t="s">
        <v>681</v>
      </c>
      <c r="AE1141" s="25">
        <v>0.193</v>
      </c>
      <c r="AF1141" s="25">
        <v>0.193</v>
      </c>
      <c r="AG1141" s="25" t="s">
        <v>45</v>
      </c>
      <c r="AH1141" s="25" t="s">
        <v>221</v>
      </c>
    </row>
    <row r="1142" spans="1:34" customFormat="1" x14ac:dyDescent="0.25">
      <c r="A1142" s="25"/>
      <c r="B1142" s="25"/>
      <c r="C1142" s="25"/>
      <c r="D1142" s="25"/>
      <c r="E1142" s="25"/>
      <c r="G1142" s="4"/>
      <c r="I1142" s="4"/>
      <c r="J1142" s="4"/>
      <c r="T1142" s="26"/>
      <c r="AD1142" s="25" t="s">
        <v>684</v>
      </c>
      <c r="AE1142" s="25">
        <v>0.18279999999999999</v>
      </c>
      <c r="AF1142" s="25">
        <v>0.18279999999999999</v>
      </c>
      <c r="AG1142" s="25" t="s">
        <v>47</v>
      </c>
      <c r="AH1142" s="25" t="s">
        <v>220</v>
      </c>
    </row>
    <row r="1143" spans="1:34" customFormat="1" x14ac:dyDescent="0.25">
      <c r="A1143" s="25"/>
      <c r="B1143" s="25"/>
      <c r="C1143" s="25"/>
      <c r="D1143" s="25"/>
      <c r="E1143" s="25"/>
      <c r="G1143" s="4"/>
      <c r="I1143" s="4"/>
      <c r="J1143" s="4"/>
      <c r="T1143" s="26"/>
      <c r="AD1143" s="25" t="s">
        <v>678</v>
      </c>
      <c r="AE1143" s="25">
        <v>0.23130000000000001</v>
      </c>
      <c r="AF1143" s="25">
        <v>0.23130000000000001</v>
      </c>
      <c r="AG1143" s="25" t="s">
        <v>45</v>
      </c>
      <c r="AH1143" s="25" t="s">
        <v>216</v>
      </c>
    </row>
    <row r="1144" spans="1:34" customFormat="1" x14ac:dyDescent="0.25">
      <c r="A1144" s="25"/>
      <c r="B1144" s="25"/>
      <c r="C1144" s="25"/>
      <c r="D1144" s="25"/>
      <c r="E1144" s="25"/>
      <c r="G1144" s="4"/>
      <c r="I1144" s="4"/>
      <c r="J1144" s="4"/>
      <c r="T1144" s="26"/>
      <c r="AD1144" s="25" t="s">
        <v>680</v>
      </c>
      <c r="AE1144" s="25">
        <v>0.224</v>
      </c>
      <c r="AF1144" s="25">
        <v>0.224</v>
      </c>
      <c r="AG1144" s="25" t="s">
        <v>45</v>
      </c>
      <c r="AH1144" s="25" t="s">
        <v>217</v>
      </c>
    </row>
    <row r="1145" spans="1:34" customFormat="1" x14ac:dyDescent="0.25">
      <c r="A1145" s="25"/>
      <c r="B1145" s="25"/>
      <c r="C1145" s="25"/>
      <c r="D1145" s="25"/>
      <c r="E1145" s="25"/>
      <c r="G1145" s="4"/>
      <c r="I1145" s="4"/>
      <c r="J1145" s="4"/>
      <c r="T1145" s="26"/>
      <c r="AD1145" s="25" t="s">
        <v>669</v>
      </c>
      <c r="AE1145" s="25">
        <v>0.26379999999999998</v>
      </c>
      <c r="AF1145" s="25">
        <v>0.26379999999999998</v>
      </c>
      <c r="AG1145" s="25" t="s">
        <v>40</v>
      </c>
      <c r="AH1145" s="25" t="s">
        <v>216</v>
      </c>
    </row>
    <row r="1146" spans="1:34" customFormat="1" x14ac:dyDescent="0.25">
      <c r="A1146" s="25"/>
      <c r="B1146" s="25"/>
      <c r="C1146" s="25"/>
      <c r="D1146" s="25"/>
      <c r="E1146" s="25"/>
      <c r="G1146" s="4"/>
      <c r="I1146" s="4"/>
      <c r="J1146" s="4"/>
      <c r="T1146" s="26"/>
      <c r="AD1146" s="25" t="s">
        <v>673</v>
      </c>
      <c r="AE1146" s="25">
        <v>0.25059999999999999</v>
      </c>
      <c r="AF1146" s="25">
        <v>0.25059999999999999</v>
      </c>
      <c r="AG1146" s="25" t="s">
        <v>40</v>
      </c>
      <c r="AH1146" s="25" t="s">
        <v>217</v>
      </c>
    </row>
    <row r="1147" spans="1:34" customFormat="1" x14ac:dyDescent="0.25">
      <c r="A1147" s="25"/>
      <c r="B1147" s="25"/>
      <c r="C1147" s="25"/>
      <c r="D1147" s="25"/>
      <c r="E1147" s="25"/>
      <c r="G1147" s="4"/>
      <c r="I1147" s="4"/>
      <c r="J1147" s="4"/>
      <c r="T1147" s="26"/>
      <c r="AD1147" s="25" t="s">
        <v>645</v>
      </c>
      <c r="AE1147" s="25">
        <v>0.32230000000000003</v>
      </c>
      <c r="AF1147" s="25">
        <v>0.32230000000000003</v>
      </c>
      <c r="AG1147" s="25" t="s">
        <v>12</v>
      </c>
      <c r="AH1147" s="25" t="s">
        <v>216</v>
      </c>
    </row>
    <row r="1148" spans="1:34" customFormat="1" x14ac:dyDescent="0.25">
      <c r="A1148" s="25"/>
      <c r="B1148" s="25"/>
      <c r="C1148" s="25"/>
      <c r="D1148" s="25"/>
      <c r="E1148" s="25"/>
      <c r="G1148" s="4"/>
      <c r="I1148" s="4"/>
      <c r="J1148" s="4"/>
      <c r="T1148" s="26"/>
      <c r="AD1148" s="25" t="s">
        <v>646</v>
      </c>
      <c r="AE1148" s="25">
        <v>0.30719999999999997</v>
      </c>
      <c r="AF1148" s="25">
        <v>0.30719999999999997</v>
      </c>
      <c r="AG1148" s="25" t="s">
        <v>12</v>
      </c>
      <c r="AH1148" s="25" t="s">
        <v>217</v>
      </c>
    </row>
    <row r="1149" spans="1:34" customFormat="1" x14ac:dyDescent="0.25">
      <c r="A1149" s="25"/>
      <c r="B1149" s="25"/>
      <c r="C1149" s="25"/>
      <c r="D1149" s="25"/>
      <c r="E1149" s="25"/>
      <c r="G1149" s="4"/>
      <c r="I1149" s="4"/>
      <c r="J1149" s="4"/>
      <c r="T1149" s="26"/>
      <c r="AD1149" s="25" t="s">
        <v>691</v>
      </c>
      <c r="AE1149" s="25">
        <v>0.2331</v>
      </c>
      <c r="AF1149" s="25">
        <v>0.2331</v>
      </c>
      <c r="AG1149" s="25" t="s">
        <v>168</v>
      </c>
      <c r="AH1149" s="25" t="s">
        <v>216</v>
      </c>
    </row>
    <row r="1150" spans="1:34" customFormat="1" x14ac:dyDescent="0.25">
      <c r="A1150" s="25"/>
      <c r="B1150" s="25"/>
      <c r="C1150" s="25"/>
      <c r="D1150" s="25"/>
      <c r="E1150" s="25"/>
      <c r="G1150" s="4"/>
      <c r="I1150" s="4"/>
      <c r="J1150" s="4"/>
      <c r="T1150" s="26"/>
      <c r="AD1150" s="25" t="s">
        <v>693</v>
      </c>
      <c r="AE1150" s="25">
        <v>0.2243</v>
      </c>
      <c r="AF1150" s="25">
        <v>0.2243</v>
      </c>
      <c r="AG1150" s="25" t="s">
        <v>168</v>
      </c>
      <c r="AH1150" s="25" t="s">
        <v>217</v>
      </c>
    </row>
    <row r="1151" spans="1:34" customFormat="1" x14ac:dyDescent="0.25">
      <c r="A1151" s="25"/>
      <c r="B1151" s="25"/>
      <c r="C1151" s="25"/>
      <c r="D1151" s="25"/>
      <c r="E1151" s="25"/>
      <c r="G1151" s="4"/>
      <c r="I1151" s="4"/>
      <c r="J1151" s="4"/>
      <c r="T1151" s="26"/>
      <c r="AD1151" s="25" t="s">
        <v>1001</v>
      </c>
      <c r="AE1151" s="25">
        <v>0.24319999999999997</v>
      </c>
      <c r="AF1151" s="25">
        <v>0.24319999999999997</v>
      </c>
      <c r="AG1151" s="25" t="s">
        <v>16</v>
      </c>
      <c r="AH1151" s="25" t="s">
        <v>216</v>
      </c>
    </row>
    <row r="1152" spans="1:34" customFormat="1" x14ac:dyDescent="0.25">
      <c r="A1152" s="25"/>
      <c r="B1152" s="25"/>
      <c r="C1152" s="25"/>
      <c r="D1152" s="25"/>
      <c r="E1152" s="25"/>
      <c r="G1152" s="4"/>
      <c r="I1152" s="4"/>
      <c r="J1152" s="4"/>
      <c r="T1152" s="26"/>
      <c r="AD1152" s="25" t="s">
        <v>1003</v>
      </c>
      <c r="AE1152" s="25">
        <v>0.2036</v>
      </c>
      <c r="AF1152" s="25">
        <v>0.2036</v>
      </c>
      <c r="AG1152" s="25" t="s">
        <v>16</v>
      </c>
      <c r="AH1152" s="25" t="s">
        <v>217</v>
      </c>
    </row>
    <row r="1153" spans="1:34" customFormat="1" x14ac:dyDescent="0.25">
      <c r="A1153" s="25"/>
      <c r="B1153" s="25"/>
      <c r="C1153" s="25"/>
      <c r="D1153" s="25"/>
      <c r="E1153" s="25"/>
      <c r="G1153" s="4"/>
      <c r="I1153" s="4"/>
      <c r="J1153" s="4"/>
      <c r="T1153" s="26"/>
      <c r="AD1153" s="25" t="s">
        <v>676</v>
      </c>
      <c r="AE1153" s="25">
        <v>0.29440899999999998</v>
      </c>
      <c r="AF1153" s="25">
        <v>0.29440899999999998</v>
      </c>
      <c r="AG1153" s="25" t="s">
        <v>41</v>
      </c>
      <c r="AH1153" s="25" t="s">
        <v>210</v>
      </c>
    </row>
    <row r="1154" spans="1:34" customFormat="1" x14ac:dyDescent="0.25">
      <c r="A1154" s="25"/>
      <c r="B1154" s="25"/>
      <c r="C1154" s="25"/>
      <c r="D1154" s="25"/>
      <c r="E1154" s="25"/>
      <c r="G1154" s="4"/>
      <c r="I1154" s="4"/>
      <c r="J1154" s="4"/>
      <c r="T1154" s="26"/>
      <c r="AD1154" s="25" t="s">
        <v>677</v>
      </c>
      <c r="AE1154" s="25">
        <v>0.29440899999999998</v>
      </c>
      <c r="AF1154" s="25">
        <v>0.29440899999999998</v>
      </c>
      <c r="AG1154" s="25" t="s">
        <v>41</v>
      </c>
      <c r="AH1154" s="25" t="s">
        <v>214</v>
      </c>
    </row>
    <row r="1155" spans="1:34" customFormat="1" x14ac:dyDescent="0.25">
      <c r="A1155" s="25"/>
      <c r="B1155" s="25"/>
      <c r="C1155" s="25"/>
      <c r="D1155" s="25"/>
      <c r="E1155" s="25"/>
      <c r="G1155" s="4"/>
      <c r="I1155" s="4"/>
      <c r="J1155" s="4"/>
      <c r="T1155" s="26"/>
      <c r="AD1155" s="25" t="s">
        <v>632</v>
      </c>
      <c r="AE1155" s="25">
        <v>0.31229999999999997</v>
      </c>
      <c r="AF1155" s="25">
        <v>0.31229999999999997</v>
      </c>
      <c r="AG1155" s="25" t="s">
        <v>19</v>
      </c>
      <c r="AH1155" s="25" t="s">
        <v>216</v>
      </c>
    </row>
    <row r="1156" spans="1:34" customFormat="1" x14ac:dyDescent="0.25">
      <c r="A1156" s="25"/>
      <c r="B1156" s="25"/>
      <c r="C1156" s="25"/>
      <c r="D1156" s="25"/>
      <c r="E1156" s="25"/>
      <c r="G1156" s="4"/>
      <c r="I1156" s="4"/>
      <c r="J1156" s="4"/>
      <c r="T1156" s="26"/>
      <c r="AD1156" s="25" t="s">
        <v>634</v>
      </c>
      <c r="AE1156" s="25">
        <v>0.28470000000000001</v>
      </c>
      <c r="AF1156" s="25">
        <v>0.28470000000000001</v>
      </c>
      <c r="AG1156" s="25" t="s">
        <v>19</v>
      </c>
      <c r="AH1156" s="25" t="s">
        <v>217</v>
      </c>
    </row>
    <row r="1157" spans="1:34" customFormat="1" x14ac:dyDescent="0.25">
      <c r="A1157" s="25"/>
      <c r="B1157" s="25"/>
      <c r="C1157" s="25"/>
      <c r="D1157" s="25"/>
      <c r="E1157" s="25"/>
      <c r="G1157" s="4"/>
      <c r="I1157" s="4"/>
      <c r="J1157" s="4"/>
      <c r="T1157" s="26"/>
      <c r="AD1157" s="25" t="s">
        <v>683</v>
      </c>
      <c r="AE1157" s="25">
        <v>0.23169999999999999</v>
      </c>
      <c r="AF1157" s="25">
        <v>0.23169999999999999</v>
      </c>
      <c r="AG1157" s="25" t="s">
        <v>47</v>
      </c>
      <c r="AH1157" s="25" t="s">
        <v>216</v>
      </c>
    </row>
    <row r="1158" spans="1:34" customFormat="1" x14ac:dyDescent="0.25">
      <c r="A1158" s="25"/>
      <c r="B1158" s="25"/>
      <c r="C1158" s="25"/>
      <c r="D1158" s="25"/>
      <c r="E1158" s="25"/>
      <c r="G1158" s="4"/>
      <c r="I1158" s="4"/>
      <c r="J1158" s="4"/>
      <c r="T1158" s="26"/>
      <c r="AD1158" s="25" t="s">
        <v>687</v>
      </c>
      <c r="AE1158" s="25">
        <v>0.19670000000000001</v>
      </c>
      <c r="AF1158" s="25">
        <v>0.19670000000000001</v>
      </c>
      <c r="AG1158" s="25" t="s">
        <v>47</v>
      </c>
      <c r="AH1158" s="25" t="s">
        <v>217</v>
      </c>
    </row>
    <row r="1159" spans="1:34" customFormat="1" x14ac:dyDescent="0.25">
      <c r="A1159" s="25"/>
      <c r="B1159" s="25"/>
      <c r="C1159" s="25"/>
      <c r="D1159" s="25"/>
      <c r="E1159" s="25"/>
      <c r="G1159" s="4"/>
      <c r="I1159" s="4"/>
      <c r="J1159" s="4"/>
      <c r="T1159" s="26"/>
      <c r="AD1159" s="25" t="s">
        <v>641</v>
      </c>
      <c r="AE1159" s="25">
        <v>0.30362300000000003</v>
      </c>
      <c r="AF1159" s="25">
        <v>0.30362300000000003</v>
      </c>
      <c r="AG1159" s="25" t="s">
        <v>11</v>
      </c>
      <c r="AH1159" s="25" t="s">
        <v>216</v>
      </c>
    </row>
    <row r="1160" spans="1:34" customFormat="1" x14ac:dyDescent="0.25">
      <c r="A1160" s="25"/>
      <c r="B1160" s="25"/>
      <c r="C1160" s="25"/>
      <c r="D1160" s="25"/>
      <c r="E1160" s="25"/>
      <c r="G1160" s="4"/>
      <c r="I1160" s="4"/>
      <c r="J1160" s="4"/>
      <c r="T1160" s="26"/>
      <c r="AD1160" s="25" t="s">
        <v>643</v>
      </c>
      <c r="AE1160" s="25">
        <v>0.30362300000000003</v>
      </c>
      <c r="AF1160" s="25">
        <v>0.30362300000000003</v>
      </c>
      <c r="AG1160" s="25" t="s">
        <v>11</v>
      </c>
      <c r="AH1160" s="25" t="s">
        <v>217</v>
      </c>
    </row>
    <row r="1161" spans="1:34" customFormat="1" x14ac:dyDescent="0.25">
      <c r="A1161" s="25"/>
      <c r="B1161" s="25"/>
      <c r="C1161" s="25"/>
      <c r="D1161" s="25"/>
      <c r="E1161" s="25"/>
      <c r="G1161" s="4"/>
      <c r="I1161" s="4"/>
      <c r="J1161" s="4"/>
      <c r="T1161" s="26"/>
      <c r="AD1161" s="25" t="s">
        <v>637</v>
      </c>
      <c r="AE1161" s="25">
        <v>0.17930000000000001</v>
      </c>
      <c r="AF1161" s="25">
        <v>0.17930000000000001</v>
      </c>
      <c r="AG1161" s="25" t="s">
        <v>20</v>
      </c>
      <c r="AH1161" s="25" t="s">
        <v>216</v>
      </c>
    </row>
    <row r="1162" spans="1:34" customFormat="1" x14ac:dyDescent="0.25">
      <c r="A1162" s="25"/>
      <c r="B1162" s="25"/>
      <c r="C1162" s="25"/>
      <c r="D1162" s="25"/>
      <c r="E1162" s="25"/>
      <c r="G1162" s="4"/>
      <c r="I1162" s="4"/>
      <c r="J1162" s="4"/>
      <c r="T1162" s="26"/>
      <c r="AD1162" s="25" t="s">
        <v>640</v>
      </c>
      <c r="AE1162" s="25">
        <v>0.16719999999999999</v>
      </c>
      <c r="AF1162" s="25">
        <v>0.16719999999999999</v>
      </c>
      <c r="AG1162" s="25" t="s">
        <v>20</v>
      </c>
      <c r="AH1162" s="25" t="s">
        <v>217</v>
      </c>
    </row>
    <row r="1163" spans="1:34" customFormat="1" x14ac:dyDescent="0.25">
      <c r="A1163" s="25"/>
      <c r="B1163" s="25"/>
      <c r="C1163" s="25"/>
      <c r="D1163" s="25"/>
      <c r="E1163" s="25"/>
      <c r="G1163" s="4"/>
      <c r="I1163" s="4"/>
      <c r="J1163" s="4"/>
      <c r="T1163" s="26"/>
      <c r="AD1163" s="25" t="s">
        <v>647</v>
      </c>
      <c r="AE1163" s="25">
        <v>0.29120000000000001</v>
      </c>
      <c r="AF1163" s="25">
        <v>0.29120000000000001</v>
      </c>
      <c r="AG1163" s="25" t="s">
        <v>13</v>
      </c>
      <c r="AH1163" s="25" t="s">
        <v>216</v>
      </c>
    </row>
    <row r="1164" spans="1:34" customFormat="1" x14ac:dyDescent="0.25">
      <c r="A1164" s="25"/>
      <c r="B1164" s="25"/>
      <c r="C1164" s="25"/>
      <c r="D1164" s="25"/>
      <c r="E1164" s="25"/>
      <c r="G1164" s="4"/>
      <c r="I1164" s="4"/>
      <c r="J1164" s="4"/>
      <c r="T1164" s="26"/>
      <c r="AD1164" s="25" t="s">
        <v>649</v>
      </c>
      <c r="AE1164" s="25">
        <v>0.2616</v>
      </c>
      <c r="AF1164" s="25">
        <v>0.2616</v>
      </c>
      <c r="AG1164" s="25" t="s">
        <v>13</v>
      </c>
      <c r="AH1164" s="25" t="s">
        <v>217</v>
      </c>
    </row>
    <row r="1165" spans="1:34" customFormat="1" x14ac:dyDescent="0.25">
      <c r="A1165" s="25"/>
      <c r="B1165" s="25"/>
      <c r="C1165" s="25"/>
      <c r="D1165" s="25"/>
      <c r="E1165" s="25"/>
      <c r="G1165" s="4"/>
      <c r="I1165" s="4"/>
      <c r="J1165" s="4"/>
      <c r="T1165" s="26"/>
      <c r="AD1165" s="25" t="s">
        <v>652</v>
      </c>
      <c r="AE1165" s="25">
        <v>25.211600000000001</v>
      </c>
      <c r="AF1165" s="25">
        <v>25.211600000000001</v>
      </c>
      <c r="AG1165" s="25" t="s">
        <v>14</v>
      </c>
      <c r="AH1165" s="25" t="s">
        <v>216</v>
      </c>
    </row>
    <row r="1166" spans="1:34" customFormat="1" x14ac:dyDescent="0.25">
      <c r="A1166" s="25"/>
      <c r="B1166" s="25"/>
      <c r="C1166" s="25"/>
      <c r="D1166" s="25"/>
      <c r="E1166" s="25"/>
      <c r="G1166" s="4"/>
      <c r="I1166" s="4"/>
      <c r="J1166" s="4"/>
      <c r="T1166" s="26"/>
      <c r="AD1166" s="25" t="s">
        <v>719</v>
      </c>
      <c r="AE1166" s="25">
        <v>21.691000000000003</v>
      </c>
      <c r="AF1166" s="25">
        <v>21.691000000000003</v>
      </c>
      <c r="AG1166" s="25" t="s">
        <v>14</v>
      </c>
      <c r="AH1166" s="25" t="s">
        <v>227</v>
      </c>
    </row>
    <row r="1167" spans="1:34" customFormat="1" x14ac:dyDescent="0.25">
      <c r="A1167" s="25"/>
      <c r="B1167" s="25"/>
      <c r="C1167" s="25"/>
      <c r="D1167" s="25"/>
      <c r="E1167" s="25"/>
      <c r="G1167" s="4"/>
      <c r="I1167" s="4"/>
      <c r="J1167" s="4"/>
      <c r="T1167" s="26"/>
      <c r="AD1167" s="25" t="s">
        <v>658</v>
      </c>
      <c r="AE1167" s="25">
        <v>18.727899999999998</v>
      </c>
      <c r="AF1167" s="25">
        <v>18.727899999999998</v>
      </c>
      <c r="AG1167" s="25" t="s">
        <v>15</v>
      </c>
      <c r="AH1167" s="25" t="s">
        <v>216</v>
      </c>
    </row>
    <row r="1168" spans="1:34" customFormat="1" x14ac:dyDescent="0.25">
      <c r="A1168" s="25"/>
      <c r="B1168" s="25"/>
      <c r="C1168" s="25"/>
      <c r="D1168" s="25"/>
      <c r="E1168" s="25"/>
      <c r="G1168" s="4"/>
      <c r="I1168" s="4"/>
      <c r="J1168" s="4"/>
      <c r="T1168" s="26"/>
      <c r="AD1168" s="25" t="s">
        <v>662</v>
      </c>
      <c r="AE1168" s="25">
        <v>15.1645</v>
      </c>
      <c r="AF1168" s="25">
        <v>15.1645</v>
      </c>
      <c r="AG1168" s="25" t="s">
        <v>15</v>
      </c>
      <c r="AH1168" s="25" t="s">
        <v>217</v>
      </c>
    </row>
    <row r="1169" spans="1:34" customFormat="1" x14ac:dyDescent="0.25">
      <c r="A1169" s="25"/>
      <c r="B1169" s="25"/>
      <c r="C1169" s="25"/>
      <c r="D1169" s="25"/>
      <c r="E1169" s="25"/>
      <c r="G1169" s="4"/>
      <c r="I1169" s="4"/>
      <c r="J1169" s="4"/>
      <c r="T1169" s="26"/>
      <c r="AD1169" s="25" t="s">
        <v>692</v>
      </c>
      <c r="AE1169" s="25">
        <v>0.21950000000000003</v>
      </c>
      <c r="AF1169" s="25">
        <v>0.21950000000000003</v>
      </c>
      <c r="AG1169" s="25" t="s">
        <v>168</v>
      </c>
      <c r="AH1169" s="25" t="s">
        <v>220</v>
      </c>
    </row>
    <row r="1170" spans="1:34" customFormat="1" x14ac:dyDescent="0.25">
      <c r="A1170" s="25"/>
      <c r="B1170" s="25"/>
      <c r="C1170" s="25"/>
      <c r="D1170" s="25"/>
      <c r="E1170" s="25"/>
      <c r="G1170" s="4"/>
      <c r="I1170" s="4"/>
      <c r="J1170" s="4"/>
      <c r="T1170" s="26"/>
      <c r="AD1170" s="25" t="s">
        <v>694</v>
      </c>
      <c r="AE1170" s="25">
        <v>0.19550000000000001</v>
      </c>
      <c r="AF1170" s="25">
        <v>0.19550000000000001</v>
      </c>
      <c r="AG1170" s="25" t="s">
        <v>168</v>
      </c>
      <c r="AH1170" s="25" t="s">
        <v>221</v>
      </c>
    </row>
    <row r="1171" spans="1:34" customFormat="1" x14ac:dyDescent="0.25">
      <c r="A1171" s="25"/>
      <c r="B1171" s="25"/>
      <c r="C1171" s="25"/>
      <c r="D1171" s="25"/>
      <c r="E1171" s="25"/>
      <c r="G1171" s="4"/>
      <c r="I1171" s="4"/>
      <c r="J1171" s="4"/>
      <c r="T1171" s="26"/>
      <c r="AD1171" s="25" t="s">
        <v>688</v>
      </c>
      <c r="AE1171" s="25">
        <v>0.1701</v>
      </c>
      <c r="AF1171" s="25">
        <v>0.1701</v>
      </c>
      <c r="AG1171" s="25" t="s">
        <v>47</v>
      </c>
      <c r="AH1171" s="25" t="s">
        <v>221</v>
      </c>
    </row>
    <row r="1172" spans="1:34" customFormat="1" x14ac:dyDescent="0.25">
      <c r="A1172" s="25"/>
      <c r="B1172" s="25"/>
      <c r="C1172" s="25"/>
      <c r="D1172" s="25"/>
      <c r="E1172" s="25"/>
      <c r="G1172" s="4"/>
      <c r="I1172" s="4"/>
      <c r="J1172" s="4"/>
      <c r="T1172" s="26"/>
      <c r="AD1172" s="25" t="s">
        <v>635</v>
      </c>
      <c r="AE1172" s="25">
        <v>0.18816300000000014</v>
      </c>
      <c r="AF1172" s="25">
        <v>0.18816300000000014</v>
      </c>
      <c r="AG1172" s="25" t="s">
        <v>20</v>
      </c>
      <c r="AH1172" s="25" t="s">
        <v>218</v>
      </c>
    </row>
    <row r="1173" spans="1:34" customFormat="1" x14ac:dyDescent="0.25">
      <c r="A1173" s="25"/>
      <c r="B1173" s="25"/>
      <c r="C1173" s="25"/>
      <c r="D1173" s="25"/>
      <c r="E1173" s="25"/>
      <c r="G1173" s="4"/>
      <c r="I1173" s="4"/>
      <c r="J1173" s="4"/>
      <c r="T1173" s="26"/>
      <c r="AD1173" s="25" t="s">
        <v>639</v>
      </c>
      <c r="AE1173" s="25">
        <v>0.17584399999999997</v>
      </c>
      <c r="AF1173" s="25">
        <v>0.17584399999999997</v>
      </c>
      <c r="AG1173" s="25" t="s">
        <v>20</v>
      </c>
      <c r="AH1173" s="25" t="s">
        <v>219</v>
      </c>
    </row>
    <row r="1174" spans="1:34" customFormat="1" x14ac:dyDescent="0.25">
      <c r="A1174" s="25"/>
      <c r="B1174" s="25"/>
      <c r="C1174" s="25"/>
      <c r="D1174" s="25"/>
      <c r="E1174" s="25"/>
      <c r="G1174" s="4"/>
      <c r="I1174" s="4"/>
      <c r="J1174" s="4"/>
      <c r="T1174" s="26"/>
      <c r="AD1174" s="25" t="s">
        <v>668</v>
      </c>
      <c r="AE1174" s="25">
        <v>0.27030399999999993</v>
      </c>
      <c r="AF1174" s="25">
        <v>0.27030399999999993</v>
      </c>
      <c r="AG1174" s="25" t="s">
        <v>40</v>
      </c>
      <c r="AH1174" s="25" t="s">
        <v>218</v>
      </c>
    </row>
    <row r="1175" spans="1:34" customFormat="1" x14ac:dyDescent="0.25">
      <c r="A1175" s="25"/>
      <c r="B1175" s="25"/>
      <c r="C1175" s="25"/>
      <c r="D1175" s="25"/>
      <c r="E1175" s="25"/>
      <c r="G1175" s="4"/>
      <c r="I1175" s="4"/>
      <c r="J1175" s="4"/>
      <c r="T1175" s="26"/>
      <c r="AD1175" s="25" t="s">
        <v>672</v>
      </c>
      <c r="AE1175" s="25">
        <v>0.26180000000000003</v>
      </c>
      <c r="AF1175" s="25">
        <v>0.26180000000000003</v>
      </c>
      <c r="AG1175" s="25" t="s">
        <v>40</v>
      </c>
      <c r="AH1175" s="25" t="s">
        <v>219</v>
      </c>
    </row>
    <row r="1176" spans="1:34" customFormat="1" x14ac:dyDescent="0.25">
      <c r="A1176" s="25"/>
      <c r="B1176" s="25"/>
      <c r="C1176" s="25"/>
      <c r="D1176" s="25"/>
      <c r="E1176" s="25"/>
      <c r="G1176" s="4"/>
      <c r="I1176" s="4"/>
      <c r="J1176" s="4"/>
      <c r="T1176" s="26"/>
      <c r="AD1176" s="25" t="s">
        <v>682</v>
      </c>
      <c r="AE1176" s="25">
        <v>0.21977199999999994</v>
      </c>
      <c r="AF1176" s="25">
        <v>0.21977199999999994</v>
      </c>
      <c r="AG1176" s="25" t="s">
        <v>47</v>
      </c>
      <c r="AH1176" s="25" t="s">
        <v>218</v>
      </c>
    </row>
    <row r="1177" spans="1:34" customFormat="1" x14ac:dyDescent="0.25">
      <c r="A1177" s="25"/>
      <c r="B1177" s="25"/>
      <c r="C1177" s="25"/>
      <c r="D1177" s="25"/>
      <c r="E1177" s="25"/>
      <c r="G1177" s="4"/>
      <c r="I1177" s="4"/>
      <c r="J1177" s="4"/>
      <c r="T1177" s="26"/>
      <c r="AD1177" s="25" t="s">
        <v>686</v>
      </c>
      <c r="AE1177" s="25">
        <v>0.20745500000000008</v>
      </c>
      <c r="AF1177" s="25">
        <v>0.20745500000000008</v>
      </c>
      <c r="AG1177" s="25" t="s">
        <v>47</v>
      </c>
      <c r="AH1177" s="25" t="s">
        <v>219</v>
      </c>
    </row>
    <row r="1178" spans="1:34" customFormat="1" x14ac:dyDescent="0.25">
      <c r="A1178" s="25"/>
      <c r="B1178" s="25"/>
      <c r="C1178" s="25"/>
      <c r="D1178" s="25"/>
      <c r="E1178" s="25"/>
      <c r="G1178" s="4"/>
      <c r="I1178" s="4"/>
      <c r="J1178" s="4"/>
      <c r="T1178" s="26"/>
      <c r="AD1178" s="25" t="s">
        <v>661</v>
      </c>
      <c r="AE1178" s="25">
        <v>15.734137000000006</v>
      </c>
      <c r="AF1178" s="25">
        <v>15.734137000000006</v>
      </c>
      <c r="AG1178" s="25" t="s">
        <v>15</v>
      </c>
      <c r="AH1178" s="25" t="s">
        <v>219</v>
      </c>
    </row>
    <row r="1179" spans="1:34" customFormat="1" x14ac:dyDescent="0.25">
      <c r="A1179" s="25"/>
      <c r="B1179" s="25"/>
      <c r="C1179" s="25"/>
      <c r="D1179" s="25"/>
      <c r="E1179" s="25"/>
      <c r="G1179" s="4"/>
      <c r="I1179" s="4"/>
      <c r="J1179" s="4"/>
      <c r="T1179" s="26"/>
      <c r="AD1179" s="25" t="s">
        <v>656</v>
      </c>
      <c r="AE1179" s="25">
        <v>19.30333700000001</v>
      </c>
      <c r="AF1179" s="25">
        <v>19.30333700000001</v>
      </c>
      <c r="AG1179" s="25" t="s">
        <v>15</v>
      </c>
      <c r="AH1179" s="25" t="s">
        <v>218</v>
      </c>
    </row>
    <row r="1180" spans="1:34" customFormat="1" x14ac:dyDescent="0.25">
      <c r="A1180" s="25"/>
      <c r="B1180" s="25"/>
      <c r="C1180" s="25"/>
      <c r="D1180" s="25"/>
      <c r="E1180" s="25"/>
      <c r="G1180" s="4"/>
      <c r="I1180" s="4"/>
      <c r="J1180" s="4"/>
      <c r="T1180" s="26"/>
      <c r="AD1180" s="25" t="s">
        <v>667</v>
      </c>
      <c r="AE1180" s="25">
        <v>15.359452999999993</v>
      </c>
      <c r="AF1180" s="25">
        <v>15.359452999999993</v>
      </c>
      <c r="AG1180" s="25" t="s">
        <v>17</v>
      </c>
      <c r="AH1180" s="25" t="s">
        <v>225</v>
      </c>
    </row>
    <row r="1181" spans="1:34" customFormat="1" x14ac:dyDescent="0.25">
      <c r="A1181" s="25"/>
      <c r="B1181" s="25"/>
      <c r="C1181" s="25"/>
      <c r="D1181" s="25"/>
      <c r="E1181" s="25"/>
      <c r="G1181" s="4"/>
      <c r="I1181" s="4"/>
      <c r="J1181" s="4"/>
      <c r="T1181" s="26"/>
      <c r="AD1181" s="25" t="s">
        <v>664</v>
      </c>
      <c r="AE1181" s="25">
        <v>15.765048999999996</v>
      </c>
      <c r="AF1181" s="25">
        <v>15.765048999999996</v>
      </c>
      <c r="AG1181" s="25" t="s">
        <v>17</v>
      </c>
      <c r="AH1181" s="25" t="s">
        <v>218</v>
      </c>
    </row>
    <row r="1182" spans="1:34" customFormat="1" x14ac:dyDescent="0.25">
      <c r="A1182" s="25"/>
      <c r="B1182" s="25"/>
      <c r="C1182" s="25"/>
      <c r="D1182" s="25"/>
      <c r="E1182" s="25"/>
      <c r="G1182" s="4"/>
      <c r="I1182" s="4"/>
      <c r="J1182" s="4"/>
      <c r="T1182" s="26"/>
      <c r="AD1182" s="25" t="s">
        <v>998</v>
      </c>
      <c r="AE1182" s="25">
        <v>0.21400499999999986</v>
      </c>
      <c r="AF1182" s="25">
        <v>0.21400499999999986</v>
      </c>
      <c r="AG1182" s="25" t="s">
        <v>16</v>
      </c>
      <c r="AH1182" s="25" t="s">
        <v>219</v>
      </c>
    </row>
    <row r="1183" spans="1:34" customFormat="1" x14ac:dyDescent="0.25">
      <c r="A1183" s="25"/>
      <c r="B1183" s="25"/>
      <c r="C1183" s="25"/>
      <c r="D1183" s="25"/>
      <c r="E1183" s="25"/>
      <c r="G1183" s="4"/>
      <c r="I1183" s="4"/>
      <c r="J1183" s="4"/>
      <c r="T1183" s="26"/>
      <c r="AD1183" s="25" t="s">
        <v>996</v>
      </c>
      <c r="AE1183" s="25">
        <v>0.25396199999999997</v>
      </c>
      <c r="AF1183" s="25">
        <v>0.25396199999999997</v>
      </c>
      <c r="AG1183" s="25" t="s">
        <v>16</v>
      </c>
      <c r="AH1183" s="25" t="s">
        <v>218</v>
      </c>
    </row>
    <row r="1184" spans="1:34" customFormat="1" x14ac:dyDescent="0.25">
      <c r="A1184" s="25"/>
      <c r="B1184" s="25"/>
      <c r="C1184" s="25"/>
      <c r="D1184" s="25"/>
      <c r="E1184" s="25"/>
      <c r="G1184" s="4"/>
      <c r="I1184" s="4"/>
      <c r="J1184" s="4"/>
      <c r="T1184" s="26"/>
      <c r="AD1184" s="25" t="s">
        <v>654</v>
      </c>
      <c r="AE1184" s="25">
        <v>25.088221999999995</v>
      </c>
      <c r="AF1184" s="25">
        <v>25.088221999999995</v>
      </c>
      <c r="AG1184" s="25" t="s">
        <v>14</v>
      </c>
      <c r="AH1184" s="25" t="s">
        <v>225</v>
      </c>
    </row>
    <row r="1185" spans="1:34" customFormat="1" x14ac:dyDescent="0.25">
      <c r="A1185" s="25"/>
      <c r="B1185" s="25"/>
      <c r="C1185" s="25"/>
      <c r="D1185" s="25"/>
      <c r="E1185" s="25"/>
      <c r="G1185" s="4"/>
      <c r="I1185" s="4"/>
      <c r="J1185" s="4"/>
      <c r="T1185" s="26"/>
      <c r="AD1185" s="25" t="s">
        <v>651</v>
      </c>
      <c r="AE1185" s="25">
        <v>28.274752000000007</v>
      </c>
      <c r="AF1185" s="25">
        <v>28.274752000000007</v>
      </c>
      <c r="AG1185" s="25" t="s">
        <v>14</v>
      </c>
      <c r="AH1185" s="25" t="s">
        <v>218</v>
      </c>
    </row>
    <row r="1186" spans="1:34" customFormat="1" x14ac:dyDescent="0.25">
      <c r="A1186" s="25"/>
      <c r="B1186" s="25"/>
      <c r="C1186" s="25"/>
      <c r="D1186" s="25"/>
      <c r="E1186" s="25"/>
      <c r="G1186" s="4"/>
      <c r="I1186" s="4"/>
      <c r="J1186" s="4"/>
      <c r="T1186" s="26"/>
      <c r="AD1186" s="25" t="s">
        <v>695</v>
      </c>
      <c r="AE1186" s="25">
        <v>15.026921000000005</v>
      </c>
      <c r="AF1186" s="25">
        <v>15.026921000000005</v>
      </c>
      <c r="AG1186" s="25" t="s">
        <v>204</v>
      </c>
      <c r="AH1186" s="25" t="s">
        <v>218</v>
      </c>
    </row>
    <row r="1187" spans="1:34" customFormat="1" x14ac:dyDescent="0.25">
      <c r="A1187" s="25"/>
      <c r="B1187" s="25"/>
      <c r="C1187" s="25"/>
      <c r="D1187" s="25"/>
      <c r="E1187" s="25"/>
      <c r="G1187" s="4"/>
      <c r="I1187" s="4"/>
      <c r="J1187" s="4"/>
      <c r="T1187" s="26"/>
      <c r="AD1187" s="25" t="s">
        <v>697</v>
      </c>
      <c r="AE1187" s="25">
        <v>14.618611999999994</v>
      </c>
      <c r="AF1187" s="25">
        <v>14.618611999999994</v>
      </c>
      <c r="AG1187" s="25" t="s">
        <v>204</v>
      </c>
      <c r="AH1187" s="25" t="s">
        <v>219</v>
      </c>
    </row>
    <row r="1188" spans="1:34" customFormat="1" x14ac:dyDescent="0.25">
      <c r="A1188" s="25"/>
      <c r="B1188" s="25"/>
      <c r="C1188" s="25"/>
      <c r="D1188" s="25"/>
      <c r="E1188" s="25"/>
      <c r="G1188" s="4"/>
      <c r="I1188" s="4"/>
      <c r="J1188" s="4"/>
      <c r="T1188" s="26"/>
      <c r="AD1188" s="25" t="s">
        <v>690</v>
      </c>
      <c r="AE1188" s="25">
        <v>12.854486999999999</v>
      </c>
      <c r="AF1188" s="25">
        <v>12.854486999999999</v>
      </c>
      <c r="AG1188" s="25" t="s">
        <v>87</v>
      </c>
      <c r="AH1188" s="25" t="s">
        <v>210</v>
      </c>
    </row>
    <row r="1189" spans="1:34" customFormat="1" x14ac:dyDescent="0.25">
      <c r="A1189" s="25"/>
      <c r="B1189" s="25"/>
      <c r="C1189" s="25"/>
      <c r="D1189" s="25"/>
      <c r="E1189" s="25"/>
      <c r="G1189" s="4"/>
      <c r="I1189" s="4"/>
      <c r="J1189" s="4"/>
      <c r="T1189" s="26"/>
      <c r="AD1189" s="25" t="s">
        <v>690</v>
      </c>
      <c r="AE1189" s="25">
        <v>12.854486999999999</v>
      </c>
      <c r="AF1189" s="25">
        <v>12.854486999999999</v>
      </c>
      <c r="AG1189" s="25" t="s">
        <v>87</v>
      </c>
      <c r="AH1189" s="25" t="s">
        <v>210</v>
      </c>
    </row>
    <row r="1190" spans="1:34" customFormat="1" x14ac:dyDescent="0.25">
      <c r="A1190" s="25"/>
      <c r="B1190" s="25"/>
      <c r="C1190" s="25"/>
      <c r="D1190" s="25"/>
      <c r="E1190" s="25"/>
      <c r="G1190" s="4"/>
      <c r="I1190" s="4"/>
      <c r="J1190" s="4"/>
      <c r="T1190" s="26"/>
      <c r="AD1190" s="25" t="s">
        <v>635</v>
      </c>
      <c r="AE1190" s="25">
        <v>0.18816300000000014</v>
      </c>
      <c r="AF1190" s="25">
        <v>0.18816300000000014</v>
      </c>
      <c r="AG1190" s="25" t="s">
        <v>20</v>
      </c>
      <c r="AH1190" s="25" t="s">
        <v>218</v>
      </c>
    </row>
    <row r="1191" spans="1:34" customFormat="1" x14ac:dyDescent="0.25">
      <c r="A1191" s="25"/>
      <c r="B1191" s="25"/>
      <c r="C1191" s="25"/>
      <c r="D1191" s="25"/>
      <c r="E1191" s="25"/>
      <c r="G1191" s="4"/>
      <c r="I1191" s="4"/>
      <c r="J1191" s="4"/>
      <c r="T1191" s="26"/>
      <c r="AD1191" s="25" t="s">
        <v>639</v>
      </c>
      <c r="AE1191" s="25">
        <v>0.17584399999999997</v>
      </c>
      <c r="AF1191" s="25">
        <v>0.17584399999999997</v>
      </c>
      <c r="AG1191" s="25" t="s">
        <v>20</v>
      </c>
      <c r="AH1191" s="25" t="s">
        <v>219</v>
      </c>
    </row>
    <row r="1192" spans="1:34" customFormat="1" x14ac:dyDescent="0.25">
      <c r="A1192" s="25"/>
      <c r="B1192" s="25"/>
      <c r="C1192" s="25"/>
      <c r="D1192" s="25"/>
      <c r="E1192" s="25"/>
      <c r="G1192" s="4"/>
      <c r="I1192" s="4"/>
      <c r="J1192" s="4"/>
      <c r="T1192" s="26"/>
      <c r="AD1192" s="25" t="s">
        <v>668</v>
      </c>
      <c r="AE1192" s="25">
        <v>0.27030399999999993</v>
      </c>
      <c r="AF1192" s="25">
        <v>0.27030399999999993</v>
      </c>
      <c r="AG1192" s="25" t="s">
        <v>40</v>
      </c>
      <c r="AH1192" s="25" t="s">
        <v>218</v>
      </c>
    </row>
    <row r="1193" spans="1:34" customFormat="1" x14ac:dyDescent="0.25">
      <c r="A1193" s="25"/>
      <c r="B1193" s="25"/>
      <c r="C1193" s="25"/>
      <c r="D1193" s="25"/>
      <c r="E1193" s="25"/>
      <c r="G1193" s="4"/>
      <c r="I1193" s="4"/>
      <c r="J1193" s="4"/>
      <c r="T1193" s="26"/>
      <c r="AD1193" s="25" t="s">
        <v>672</v>
      </c>
      <c r="AE1193" s="25">
        <v>0.26180000000000003</v>
      </c>
      <c r="AF1193" s="25">
        <v>0.26180000000000003</v>
      </c>
      <c r="AG1193" s="25" t="s">
        <v>40</v>
      </c>
      <c r="AH1193" s="25" t="s">
        <v>219</v>
      </c>
    </row>
    <row r="1194" spans="1:34" customFormat="1" x14ac:dyDescent="0.25">
      <c r="A1194" s="25"/>
      <c r="B1194" s="25"/>
      <c r="C1194" s="25"/>
      <c r="D1194" s="25"/>
      <c r="E1194" s="25"/>
      <c r="G1194" s="4"/>
      <c r="I1194" s="4"/>
      <c r="J1194" s="4"/>
      <c r="T1194" s="26"/>
      <c r="AD1194" s="25" t="s">
        <v>682</v>
      </c>
      <c r="AE1194" s="25">
        <v>0.21977199999999994</v>
      </c>
      <c r="AF1194" s="25">
        <v>0.21977199999999994</v>
      </c>
      <c r="AG1194" s="25" t="s">
        <v>47</v>
      </c>
      <c r="AH1194" s="25" t="s">
        <v>218</v>
      </c>
    </row>
    <row r="1195" spans="1:34" customFormat="1" x14ac:dyDescent="0.25">
      <c r="A1195" s="25"/>
      <c r="B1195" s="25"/>
      <c r="C1195" s="25"/>
      <c r="D1195" s="25"/>
      <c r="E1195" s="25"/>
      <c r="G1195" s="4"/>
      <c r="I1195" s="4"/>
      <c r="J1195" s="4"/>
      <c r="T1195" s="26"/>
      <c r="AD1195" s="25" t="s">
        <v>686</v>
      </c>
      <c r="AE1195" s="25">
        <v>0.20745500000000008</v>
      </c>
      <c r="AF1195" s="25">
        <v>0.20745500000000008</v>
      </c>
      <c r="AG1195" s="25" t="s">
        <v>47</v>
      </c>
      <c r="AH1195" s="25" t="s">
        <v>219</v>
      </c>
    </row>
    <row r="1196" spans="1:34" customFormat="1" x14ac:dyDescent="0.25">
      <c r="A1196" s="25"/>
      <c r="B1196" s="25"/>
      <c r="C1196" s="25"/>
      <c r="D1196" s="25"/>
      <c r="E1196" s="25"/>
      <c r="G1196" s="4"/>
      <c r="I1196" s="4"/>
      <c r="J1196" s="4"/>
      <c r="T1196" s="26"/>
      <c r="AD1196" s="25" t="s">
        <v>661</v>
      </c>
      <c r="AE1196" s="25">
        <v>15.734137000000006</v>
      </c>
      <c r="AF1196" s="25">
        <v>15.734137000000006</v>
      </c>
      <c r="AG1196" s="25" t="s">
        <v>15</v>
      </c>
      <c r="AH1196" s="25" t="s">
        <v>219</v>
      </c>
    </row>
    <row r="1197" spans="1:34" customFormat="1" x14ac:dyDescent="0.25">
      <c r="A1197" s="25"/>
      <c r="B1197" s="25"/>
      <c r="C1197" s="25"/>
      <c r="D1197" s="25"/>
      <c r="E1197" s="25"/>
      <c r="G1197" s="4"/>
      <c r="I1197" s="4"/>
      <c r="J1197" s="4"/>
      <c r="T1197" s="26"/>
      <c r="AD1197" s="25" t="s">
        <v>656</v>
      </c>
      <c r="AE1197" s="25">
        <v>19.30333700000001</v>
      </c>
      <c r="AF1197" s="25">
        <v>19.30333700000001</v>
      </c>
      <c r="AG1197" s="25" t="s">
        <v>15</v>
      </c>
      <c r="AH1197" s="25" t="s">
        <v>218</v>
      </c>
    </row>
    <row r="1198" spans="1:34" customFormat="1" x14ac:dyDescent="0.25">
      <c r="A1198" s="25"/>
      <c r="B1198" s="25"/>
      <c r="C1198" s="25"/>
      <c r="D1198" s="25"/>
      <c r="E1198" s="25"/>
      <c r="G1198" s="4"/>
      <c r="I1198" s="4"/>
      <c r="J1198" s="4"/>
      <c r="T1198" s="26"/>
      <c r="AD1198" s="25" t="s">
        <v>667</v>
      </c>
      <c r="AE1198" s="25">
        <v>15.359452999999993</v>
      </c>
      <c r="AF1198" s="25">
        <v>15.359452999999993</v>
      </c>
      <c r="AG1198" s="25" t="s">
        <v>17</v>
      </c>
      <c r="AH1198" s="25" t="s">
        <v>225</v>
      </c>
    </row>
    <row r="1199" spans="1:34" customFormat="1" x14ac:dyDescent="0.25">
      <c r="A1199" s="25"/>
      <c r="B1199" s="25"/>
      <c r="C1199" s="25"/>
      <c r="D1199" s="25"/>
      <c r="E1199" s="25"/>
      <c r="G1199" s="4"/>
      <c r="I1199" s="4"/>
      <c r="J1199" s="4"/>
      <c r="T1199" s="26"/>
      <c r="AD1199" s="25" t="s">
        <v>664</v>
      </c>
      <c r="AE1199" s="25">
        <v>15.765048999999996</v>
      </c>
      <c r="AF1199" s="25">
        <v>15.765048999999996</v>
      </c>
      <c r="AG1199" s="25" t="s">
        <v>17</v>
      </c>
      <c r="AH1199" s="25" t="s">
        <v>218</v>
      </c>
    </row>
    <row r="1200" spans="1:34" customFormat="1" x14ac:dyDescent="0.25">
      <c r="A1200" s="25"/>
      <c r="B1200" s="25"/>
      <c r="C1200" s="25"/>
      <c r="D1200" s="25"/>
      <c r="E1200" s="25"/>
      <c r="G1200" s="4"/>
      <c r="I1200" s="4"/>
      <c r="J1200" s="4"/>
      <c r="T1200" s="26"/>
      <c r="AD1200" s="25" t="s">
        <v>998</v>
      </c>
      <c r="AE1200" s="25">
        <v>0.21400499999999986</v>
      </c>
      <c r="AF1200" s="25">
        <v>0.21400499999999986</v>
      </c>
      <c r="AG1200" s="25" t="s">
        <v>16</v>
      </c>
      <c r="AH1200" s="25" t="s">
        <v>219</v>
      </c>
    </row>
    <row r="1201" spans="1:34" customFormat="1" x14ac:dyDescent="0.25">
      <c r="A1201" s="25"/>
      <c r="B1201" s="25"/>
      <c r="C1201" s="25"/>
      <c r="D1201" s="25"/>
      <c r="E1201" s="25"/>
      <c r="G1201" s="4"/>
      <c r="I1201" s="4"/>
      <c r="J1201" s="4"/>
      <c r="T1201" s="26"/>
      <c r="AD1201" s="25" t="s">
        <v>996</v>
      </c>
      <c r="AE1201" s="25">
        <v>0.25396199999999997</v>
      </c>
      <c r="AF1201" s="25">
        <v>0.25396199999999997</v>
      </c>
      <c r="AG1201" s="25" t="s">
        <v>16</v>
      </c>
      <c r="AH1201" s="25" t="s">
        <v>218</v>
      </c>
    </row>
    <row r="1202" spans="1:34" customFormat="1" x14ac:dyDescent="0.25">
      <c r="A1202" s="25"/>
      <c r="B1202" s="25"/>
      <c r="C1202" s="25"/>
      <c r="D1202" s="25"/>
      <c r="E1202" s="25"/>
      <c r="G1202" s="4"/>
      <c r="I1202" s="4"/>
      <c r="J1202" s="4"/>
      <c r="T1202" s="26"/>
      <c r="AD1202" s="25" t="s">
        <v>654</v>
      </c>
      <c r="AE1202" s="25">
        <v>25.088221999999995</v>
      </c>
      <c r="AF1202" s="25">
        <v>25.088221999999995</v>
      </c>
      <c r="AG1202" s="25" t="s">
        <v>14</v>
      </c>
      <c r="AH1202" s="25" t="s">
        <v>225</v>
      </c>
    </row>
    <row r="1203" spans="1:34" customFormat="1" x14ac:dyDescent="0.25">
      <c r="A1203" s="25"/>
      <c r="B1203" s="25"/>
      <c r="C1203" s="25"/>
      <c r="D1203" s="25"/>
      <c r="E1203" s="25"/>
      <c r="G1203" s="4"/>
      <c r="I1203" s="4"/>
      <c r="J1203" s="4"/>
      <c r="T1203" s="26"/>
      <c r="AD1203" s="25" t="s">
        <v>651</v>
      </c>
      <c r="AE1203" s="25">
        <v>28.274752000000007</v>
      </c>
      <c r="AF1203" s="25">
        <v>28.274752000000007</v>
      </c>
      <c r="AG1203" s="25" t="s">
        <v>14</v>
      </c>
      <c r="AH1203" s="25" t="s">
        <v>218</v>
      </c>
    </row>
    <row r="1204" spans="1:34" customFormat="1" x14ac:dyDescent="0.25">
      <c r="A1204" s="25"/>
      <c r="B1204" s="25"/>
      <c r="C1204" s="25"/>
      <c r="D1204" s="25"/>
      <c r="E1204" s="25"/>
      <c r="G1204" s="4"/>
      <c r="I1204" s="4"/>
      <c r="J1204" s="4"/>
      <c r="T1204" s="26"/>
      <c r="AD1204" s="25" t="s">
        <v>663</v>
      </c>
      <c r="AE1204" s="25">
        <v>15.443956999999999</v>
      </c>
      <c r="AF1204" s="25">
        <v>15.443956999999999</v>
      </c>
      <c r="AG1204" s="25" t="s">
        <v>15</v>
      </c>
      <c r="AH1204" s="25" t="s">
        <v>223</v>
      </c>
    </row>
    <row r="1205" spans="1:34" customFormat="1" x14ac:dyDescent="0.25">
      <c r="A1205" s="25"/>
      <c r="B1205" s="25"/>
      <c r="C1205" s="25"/>
      <c r="D1205" s="25"/>
      <c r="E1205" s="25"/>
      <c r="G1205" s="4"/>
      <c r="I1205" s="4"/>
      <c r="J1205" s="4"/>
      <c r="T1205" s="26"/>
      <c r="AD1205" s="25" t="s">
        <v>659</v>
      </c>
      <c r="AE1205" s="25">
        <v>19.012426999999999</v>
      </c>
      <c r="AF1205" s="25">
        <v>19.012426999999999</v>
      </c>
      <c r="AG1205" s="25" t="s">
        <v>15</v>
      </c>
      <c r="AH1205" s="25" t="s">
        <v>222</v>
      </c>
    </row>
    <row r="1206" spans="1:34" customFormat="1" x14ac:dyDescent="0.25">
      <c r="A1206" s="25"/>
      <c r="B1206" s="25"/>
      <c r="C1206" s="25"/>
      <c r="D1206" s="25"/>
      <c r="E1206" s="25"/>
      <c r="G1206" s="4"/>
      <c r="I1206" s="4"/>
      <c r="J1206" s="4"/>
      <c r="T1206" s="26"/>
      <c r="AD1206" s="25" t="s">
        <v>671</v>
      </c>
      <c r="AE1206" s="25">
        <v>0.27028100000000005</v>
      </c>
      <c r="AF1206" s="25">
        <v>0.27028100000000005</v>
      </c>
      <c r="AG1206" s="25" t="s">
        <v>40</v>
      </c>
      <c r="AH1206" s="25" t="s">
        <v>222</v>
      </c>
    </row>
    <row r="1207" spans="1:34" customFormat="1" x14ac:dyDescent="0.25">
      <c r="A1207" s="25"/>
      <c r="B1207" s="25"/>
      <c r="C1207" s="25"/>
      <c r="D1207" s="25"/>
      <c r="E1207" s="25"/>
      <c r="G1207" s="4"/>
      <c r="I1207" s="4"/>
      <c r="J1207" s="4"/>
      <c r="T1207" s="26"/>
      <c r="AD1207" s="25" t="s">
        <v>675</v>
      </c>
      <c r="AE1207" s="25">
        <v>0.26152199999999998</v>
      </c>
      <c r="AF1207" s="25">
        <v>0.26152199999999998</v>
      </c>
      <c r="AG1207" s="25" t="s">
        <v>40</v>
      </c>
      <c r="AH1207" s="25" t="s">
        <v>223</v>
      </c>
    </row>
    <row r="1208" spans="1:34" customFormat="1" x14ac:dyDescent="0.25">
      <c r="A1208" s="25"/>
      <c r="B1208" s="25"/>
      <c r="C1208" s="25"/>
      <c r="D1208" s="25"/>
      <c r="E1208" s="25"/>
      <c r="G1208" s="4"/>
      <c r="I1208" s="4"/>
      <c r="J1208" s="4"/>
      <c r="T1208" s="26"/>
      <c r="AD1208" s="25" t="s">
        <v>685</v>
      </c>
      <c r="AE1208" s="25">
        <v>0.21431500000000001</v>
      </c>
      <c r="AF1208" s="25">
        <v>0.21431500000000001</v>
      </c>
      <c r="AG1208" s="25" t="s">
        <v>47</v>
      </c>
      <c r="AH1208" s="25" t="s">
        <v>222</v>
      </c>
    </row>
    <row r="1209" spans="1:34" customFormat="1" x14ac:dyDescent="0.25">
      <c r="A1209" s="25"/>
      <c r="B1209" s="25"/>
      <c r="C1209" s="25"/>
      <c r="D1209" s="25"/>
      <c r="E1209" s="25"/>
      <c r="G1209" s="4"/>
      <c r="I1209" s="4"/>
      <c r="J1209" s="4"/>
      <c r="T1209" s="26"/>
      <c r="AD1209" s="25" t="s">
        <v>689</v>
      </c>
      <c r="AE1209" s="25">
        <v>0.20093800000000001</v>
      </c>
      <c r="AF1209" s="25">
        <v>0.20093800000000001</v>
      </c>
      <c r="AG1209" s="25" t="s">
        <v>47</v>
      </c>
      <c r="AH1209" s="25" t="s">
        <v>223</v>
      </c>
    </row>
    <row r="1210" spans="1:34" customFormat="1" x14ac:dyDescent="0.25">
      <c r="A1210" s="25"/>
      <c r="B1210" s="25"/>
      <c r="C1210" s="25"/>
      <c r="D1210" s="25"/>
      <c r="E1210" s="25"/>
      <c r="G1210" s="4"/>
      <c r="I1210" s="4"/>
      <c r="J1210" s="4"/>
      <c r="T1210" s="26"/>
      <c r="AD1210" s="25" t="s">
        <v>999</v>
      </c>
      <c r="AE1210" s="25">
        <v>0.21088700000000002</v>
      </c>
      <c r="AF1210" s="25">
        <v>0.21088700000000002</v>
      </c>
      <c r="AG1210" s="25" t="s">
        <v>16</v>
      </c>
      <c r="AH1210" s="25" t="s">
        <v>223</v>
      </c>
    </row>
    <row r="1211" spans="1:34" customFormat="1" x14ac:dyDescent="0.25">
      <c r="A1211" s="25"/>
      <c r="B1211" s="25"/>
      <c r="C1211" s="25"/>
      <c r="D1211" s="25"/>
      <c r="E1211" s="25"/>
      <c r="G1211" s="4"/>
      <c r="I1211" s="4"/>
      <c r="J1211" s="4"/>
      <c r="T1211" s="26"/>
      <c r="AD1211" s="25" t="s">
        <v>997</v>
      </c>
      <c r="AE1211" s="25">
        <v>0.25118299999999999</v>
      </c>
      <c r="AF1211" s="25">
        <v>0.25118299999999999</v>
      </c>
      <c r="AG1211" s="25" t="s">
        <v>16</v>
      </c>
      <c r="AH1211" s="25" t="s">
        <v>222</v>
      </c>
    </row>
    <row r="1212" spans="1:34" customFormat="1" x14ac:dyDescent="0.25">
      <c r="A1212" s="25"/>
      <c r="B1212" s="25"/>
      <c r="C1212" s="25"/>
      <c r="D1212" s="25"/>
      <c r="E1212" s="25"/>
      <c r="G1212" s="4"/>
      <c r="I1212" s="4"/>
      <c r="J1212" s="4"/>
      <c r="T1212" s="26"/>
      <c r="AD1212" s="25" t="s">
        <v>666</v>
      </c>
      <c r="AE1212" s="25">
        <v>15.424535000000001</v>
      </c>
      <c r="AF1212" s="25">
        <v>15.424535000000001</v>
      </c>
      <c r="AG1212" s="25" t="s">
        <v>17</v>
      </c>
      <c r="AH1212" s="25" t="s">
        <v>224</v>
      </c>
    </row>
    <row r="1213" spans="1:34" customFormat="1" x14ac:dyDescent="0.25">
      <c r="A1213" s="25"/>
      <c r="B1213" s="25"/>
      <c r="C1213" s="25"/>
      <c r="D1213" s="25"/>
      <c r="E1213" s="25"/>
      <c r="G1213" s="4"/>
      <c r="I1213" s="4"/>
      <c r="J1213" s="4"/>
      <c r="T1213" s="26"/>
      <c r="AD1213" s="25" t="s">
        <v>665</v>
      </c>
      <c r="AE1213" s="25">
        <v>15.827437999999999</v>
      </c>
      <c r="AF1213" s="25">
        <v>15.827437999999999</v>
      </c>
      <c r="AG1213" s="25" t="s">
        <v>17</v>
      </c>
      <c r="AH1213" s="25" t="s">
        <v>210</v>
      </c>
    </row>
    <row r="1214" spans="1:34" customFormat="1" x14ac:dyDescent="0.25">
      <c r="A1214" s="25"/>
      <c r="B1214" s="25"/>
      <c r="C1214" s="25"/>
      <c r="D1214" s="25"/>
      <c r="E1214" s="25"/>
      <c r="G1214" s="4"/>
      <c r="I1214" s="4"/>
      <c r="J1214" s="4"/>
      <c r="T1214" s="26"/>
      <c r="AD1214" s="25" t="s">
        <v>650</v>
      </c>
      <c r="AE1214" s="25">
        <v>0.24638599999999999</v>
      </c>
      <c r="AF1214" s="25">
        <v>0.24638599999999999</v>
      </c>
      <c r="AG1214" s="25" t="s">
        <v>13</v>
      </c>
      <c r="AH1214" s="25" t="s">
        <v>223</v>
      </c>
    </row>
    <row r="1215" spans="1:34" customFormat="1" x14ac:dyDescent="0.25">
      <c r="A1215" s="25"/>
      <c r="B1215" s="25"/>
      <c r="C1215" s="25"/>
      <c r="D1215" s="25"/>
      <c r="E1215" s="25"/>
      <c r="G1215" s="4"/>
      <c r="I1215" s="4"/>
      <c r="J1215" s="4"/>
      <c r="T1215" s="26"/>
      <c r="AD1215" s="25" t="s">
        <v>648</v>
      </c>
      <c r="AE1215" s="25">
        <v>0.26860300000000004</v>
      </c>
      <c r="AF1215" s="25">
        <v>0.26860300000000004</v>
      </c>
      <c r="AG1215" s="25" t="s">
        <v>13</v>
      </c>
      <c r="AH1215" s="25" t="s">
        <v>222</v>
      </c>
    </row>
    <row r="1216" spans="1:34" customFormat="1" x14ac:dyDescent="0.25">
      <c r="A1216" s="25"/>
      <c r="B1216" s="25"/>
      <c r="C1216" s="25"/>
      <c r="D1216" s="25"/>
      <c r="E1216" s="25"/>
      <c r="G1216" s="4"/>
      <c r="I1216" s="4"/>
      <c r="J1216" s="4"/>
      <c r="T1216" s="26"/>
      <c r="AD1216" s="25" t="s">
        <v>655</v>
      </c>
      <c r="AE1216" s="25">
        <v>23.365993</v>
      </c>
      <c r="AF1216" s="25">
        <v>23.365993</v>
      </c>
      <c r="AG1216" s="25" t="s">
        <v>14</v>
      </c>
      <c r="AH1216" s="25" t="s">
        <v>228</v>
      </c>
    </row>
    <row r="1217" spans="1:34" customFormat="1" x14ac:dyDescent="0.25">
      <c r="A1217" s="25"/>
      <c r="B1217" s="25"/>
      <c r="C1217" s="25"/>
      <c r="D1217" s="25"/>
      <c r="E1217" s="25"/>
      <c r="G1217" s="4"/>
      <c r="I1217" s="4"/>
      <c r="J1217" s="4"/>
      <c r="T1217" s="26"/>
      <c r="AD1217" s="25" t="s">
        <v>653</v>
      </c>
      <c r="AE1217" s="25">
        <v>26.518725000000003</v>
      </c>
      <c r="AF1217" s="25">
        <v>26.518725000000003</v>
      </c>
      <c r="AG1217" s="25" t="s">
        <v>14</v>
      </c>
      <c r="AH1217" s="25" t="s">
        <v>222</v>
      </c>
    </row>
    <row r="1218" spans="1:34" customFormat="1" x14ac:dyDescent="0.25">
      <c r="A1218" s="25"/>
      <c r="B1218" s="25"/>
      <c r="C1218" s="25"/>
      <c r="D1218" s="25"/>
      <c r="E1218" s="25"/>
      <c r="G1218" s="4"/>
      <c r="I1218" s="4"/>
      <c r="J1218" s="4"/>
      <c r="T1218" s="26"/>
      <c r="AD1218" s="25" t="s">
        <v>695</v>
      </c>
      <c r="AE1218" s="25">
        <v>15.026921000000005</v>
      </c>
      <c r="AF1218" s="25">
        <v>15.026921000000005</v>
      </c>
      <c r="AG1218" s="25" t="s">
        <v>204</v>
      </c>
      <c r="AH1218" s="25" t="s">
        <v>218</v>
      </c>
    </row>
    <row r="1219" spans="1:34" customFormat="1" x14ac:dyDescent="0.25">
      <c r="A1219" s="25"/>
      <c r="B1219" s="25"/>
      <c r="C1219" s="25"/>
      <c r="D1219" s="25"/>
      <c r="E1219" s="25"/>
      <c r="G1219" s="4"/>
      <c r="I1219" s="4"/>
      <c r="J1219" s="4"/>
      <c r="T1219" s="26"/>
      <c r="AD1219" s="25" t="s">
        <v>696</v>
      </c>
      <c r="AE1219" s="25">
        <v>15.063449999999996</v>
      </c>
      <c r="AF1219" s="25">
        <v>15.063449999999996</v>
      </c>
      <c r="AG1219" s="25" t="s">
        <v>204</v>
      </c>
      <c r="AH1219" s="25" t="s">
        <v>222</v>
      </c>
    </row>
    <row r="1220" spans="1:34" customFormat="1" x14ac:dyDescent="0.25">
      <c r="A1220" s="25"/>
      <c r="B1220" s="25"/>
      <c r="C1220" s="25"/>
      <c r="D1220" s="25"/>
      <c r="E1220" s="25"/>
      <c r="G1220" s="4"/>
      <c r="I1220" s="4"/>
      <c r="J1220" s="4"/>
      <c r="T1220" s="26"/>
      <c r="AD1220" s="25" t="s">
        <v>697</v>
      </c>
      <c r="AE1220" s="25">
        <v>14.618611999999994</v>
      </c>
      <c r="AF1220" s="25">
        <v>14.618611999999994</v>
      </c>
      <c r="AG1220" s="25" t="s">
        <v>204</v>
      </c>
      <c r="AH1220" s="25" t="s">
        <v>219</v>
      </c>
    </row>
    <row r="1221" spans="1:34" customFormat="1" x14ac:dyDescent="0.25">
      <c r="A1221" s="25"/>
      <c r="B1221" s="25"/>
      <c r="C1221" s="25"/>
      <c r="D1221" s="25"/>
      <c r="E1221" s="25"/>
      <c r="G1221" s="4"/>
      <c r="I1221" s="4"/>
      <c r="J1221" s="4"/>
      <c r="T1221" s="26"/>
      <c r="AD1221" s="25" t="s">
        <v>698</v>
      </c>
      <c r="AE1221" s="25">
        <v>14.634362000000001</v>
      </c>
      <c r="AF1221" s="25">
        <v>14.634362000000001</v>
      </c>
      <c r="AG1221" s="25" t="s">
        <v>204</v>
      </c>
      <c r="AH1221" s="25" t="s">
        <v>223</v>
      </c>
    </row>
    <row r="1222" spans="1:34" customFormat="1" x14ac:dyDescent="0.25">
      <c r="A1222" s="25"/>
      <c r="B1222" s="25"/>
      <c r="C1222" s="25"/>
      <c r="D1222" s="25"/>
      <c r="E1222" s="25"/>
      <c r="G1222" s="4"/>
      <c r="I1222" s="4"/>
      <c r="J1222" s="4"/>
      <c r="T1222" s="26"/>
      <c r="AD1222" s="25" t="s">
        <v>690</v>
      </c>
      <c r="AE1222" s="25">
        <v>12.854486999999999</v>
      </c>
      <c r="AF1222" s="25">
        <v>12.854486999999999</v>
      </c>
      <c r="AG1222" s="25" t="s">
        <v>87</v>
      </c>
      <c r="AH1222" s="25" t="s">
        <v>210</v>
      </c>
    </row>
    <row r="1223" spans="1:34" customFormat="1" x14ac:dyDescent="0.25">
      <c r="A1223" s="25"/>
      <c r="B1223" s="25"/>
      <c r="C1223" s="25"/>
      <c r="D1223" s="25"/>
      <c r="E1223" s="25"/>
      <c r="G1223" s="4"/>
      <c r="I1223" s="4"/>
      <c r="J1223" s="4"/>
      <c r="T1223" s="26"/>
      <c r="AD1223" s="25" t="s">
        <v>651</v>
      </c>
      <c r="AE1223" s="25">
        <v>28.274752000000007</v>
      </c>
      <c r="AF1223" s="25">
        <v>28.274752000000007</v>
      </c>
      <c r="AG1223" s="25" t="s">
        <v>14</v>
      </c>
      <c r="AH1223" s="25" t="s">
        <v>218</v>
      </c>
    </row>
    <row r="1224" spans="1:34" customFormat="1" x14ac:dyDescent="0.25">
      <c r="A1224" s="25"/>
      <c r="B1224" s="25"/>
      <c r="C1224" s="25"/>
      <c r="D1224" s="25"/>
      <c r="E1224" s="25"/>
      <c r="G1224" s="4"/>
      <c r="I1224" s="4"/>
      <c r="J1224" s="4"/>
      <c r="T1224" s="26"/>
      <c r="AD1224" s="25" t="s">
        <v>695</v>
      </c>
      <c r="AE1224" s="25">
        <v>15.026921000000005</v>
      </c>
      <c r="AF1224" s="25">
        <v>15.026921000000005</v>
      </c>
      <c r="AG1224" s="25" t="s">
        <v>204</v>
      </c>
      <c r="AH1224" s="25" t="s">
        <v>218</v>
      </c>
    </row>
    <row r="1225" spans="1:34" customFormat="1" x14ac:dyDescent="0.25">
      <c r="A1225" s="25"/>
      <c r="B1225" s="25"/>
      <c r="C1225" s="25"/>
      <c r="D1225" s="25"/>
      <c r="E1225" s="25"/>
      <c r="G1225" s="4"/>
      <c r="I1225" s="4"/>
      <c r="J1225" s="4"/>
      <c r="T1225" s="26"/>
      <c r="AD1225" s="25" t="s">
        <v>697</v>
      </c>
      <c r="AE1225" s="25">
        <v>14.618611999999994</v>
      </c>
      <c r="AF1225" s="25">
        <v>14.618611999999994</v>
      </c>
      <c r="AG1225" s="25" t="s">
        <v>204</v>
      </c>
      <c r="AH1225" s="25" t="s">
        <v>219</v>
      </c>
    </row>
    <row r="1226" spans="1:34" customFormat="1" x14ac:dyDescent="0.25">
      <c r="A1226" s="25"/>
      <c r="B1226" s="25"/>
      <c r="C1226" s="25"/>
      <c r="D1226" s="25"/>
      <c r="E1226" s="25"/>
      <c r="G1226" s="4"/>
      <c r="I1226" s="4"/>
      <c r="J1226" s="4"/>
      <c r="T1226" s="26"/>
      <c r="AD1226" s="25" t="s">
        <v>635</v>
      </c>
      <c r="AE1226" s="25">
        <v>0.18816300000000014</v>
      </c>
      <c r="AF1226" s="25">
        <v>0.18816300000000014</v>
      </c>
      <c r="AG1226" s="25" t="s">
        <v>20</v>
      </c>
      <c r="AH1226" s="25" t="s">
        <v>218</v>
      </c>
    </row>
    <row r="1227" spans="1:34" customFormat="1" x14ac:dyDescent="0.25">
      <c r="A1227" s="25"/>
      <c r="B1227" s="25"/>
      <c r="C1227" s="25"/>
      <c r="D1227" s="25"/>
      <c r="E1227" s="25"/>
      <c r="G1227" s="4"/>
      <c r="I1227" s="4"/>
      <c r="J1227" s="4"/>
      <c r="T1227" s="26"/>
      <c r="AD1227" s="25" t="s">
        <v>639</v>
      </c>
      <c r="AE1227" s="25">
        <v>0.17584399999999997</v>
      </c>
      <c r="AF1227" s="25">
        <v>0.17584399999999997</v>
      </c>
      <c r="AG1227" s="25" t="s">
        <v>20</v>
      </c>
      <c r="AH1227" s="25" t="s">
        <v>219</v>
      </c>
    </row>
    <row r="1228" spans="1:34" customFormat="1" x14ac:dyDescent="0.25">
      <c r="A1228" s="25"/>
      <c r="B1228" s="25"/>
      <c r="C1228" s="25"/>
      <c r="D1228" s="25"/>
      <c r="E1228" s="25"/>
      <c r="G1228" s="4"/>
      <c r="I1228" s="4"/>
      <c r="J1228" s="4"/>
      <c r="T1228" s="26"/>
      <c r="AD1228" s="25" t="s">
        <v>668</v>
      </c>
      <c r="AE1228" s="25">
        <v>0.27030399999999993</v>
      </c>
      <c r="AF1228" s="25">
        <v>0.27030399999999993</v>
      </c>
      <c r="AG1228" s="25" t="s">
        <v>40</v>
      </c>
      <c r="AH1228" s="25" t="s">
        <v>218</v>
      </c>
    </row>
    <row r="1229" spans="1:34" customFormat="1" x14ac:dyDescent="0.25">
      <c r="A1229" s="25"/>
      <c r="B1229" s="25"/>
      <c r="C1229" s="25"/>
      <c r="D1229" s="25"/>
      <c r="E1229" s="25"/>
      <c r="G1229" s="4"/>
      <c r="I1229" s="4"/>
      <c r="J1229" s="4"/>
      <c r="T1229" s="26"/>
      <c r="AD1229" s="25" t="s">
        <v>672</v>
      </c>
      <c r="AE1229" s="25">
        <v>0.26180000000000003</v>
      </c>
      <c r="AF1229" s="25">
        <v>0.26180000000000003</v>
      </c>
      <c r="AG1229" s="25" t="s">
        <v>40</v>
      </c>
      <c r="AH1229" s="25" t="s">
        <v>219</v>
      </c>
    </row>
    <row r="1230" spans="1:34" customFormat="1" x14ac:dyDescent="0.25">
      <c r="A1230" s="25"/>
      <c r="B1230" s="25"/>
      <c r="C1230" s="25"/>
      <c r="D1230" s="25"/>
      <c r="E1230" s="25"/>
      <c r="G1230" s="4"/>
      <c r="I1230" s="4"/>
      <c r="J1230" s="4"/>
      <c r="T1230" s="26"/>
      <c r="AD1230" s="25" t="s">
        <v>682</v>
      </c>
      <c r="AE1230" s="25">
        <v>0.21977199999999994</v>
      </c>
      <c r="AF1230" s="25">
        <v>0.21977199999999994</v>
      </c>
      <c r="AG1230" s="25" t="s">
        <v>47</v>
      </c>
      <c r="AH1230" s="25" t="s">
        <v>218</v>
      </c>
    </row>
    <row r="1231" spans="1:34" customFormat="1" x14ac:dyDescent="0.25">
      <c r="A1231" s="25"/>
      <c r="B1231" s="25"/>
      <c r="C1231" s="25"/>
      <c r="D1231" s="25"/>
      <c r="E1231" s="25"/>
      <c r="G1231" s="4"/>
      <c r="I1231" s="4"/>
      <c r="J1231" s="4"/>
      <c r="T1231" s="26"/>
      <c r="AD1231" s="25" t="s">
        <v>686</v>
      </c>
      <c r="AE1231" s="25">
        <v>0.20745500000000008</v>
      </c>
      <c r="AF1231" s="25">
        <v>0.20745500000000008</v>
      </c>
      <c r="AG1231" s="25" t="s">
        <v>47</v>
      </c>
      <c r="AH1231" s="25" t="s">
        <v>219</v>
      </c>
    </row>
    <row r="1232" spans="1:34" customFormat="1" x14ac:dyDescent="0.25">
      <c r="A1232" s="25"/>
      <c r="B1232" s="25"/>
      <c r="C1232" s="25"/>
      <c r="D1232" s="25"/>
      <c r="E1232" s="25"/>
      <c r="G1232" s="4"/>
      <c r="I1232" s="4"/>
      <c r="J1232" s="4"/>
      <c r="T1232" s="26"/>
      <c r="AD1232" s="25" t="s">
        <v>661</v>
      </c>
      <c r="AE1232" s="25">
        <v>15.734137000000006</v>
      </c>
      <c r="AF1232" s="25">
        <v>15.734137000000006</v>
      </c>
      <c r="AG1232" s="25" t="s">
        <v>15</v>
      </c>
      <c r="AH1232" s="25" t="s">
        <v>219</v>
      </c>
    </row>
    <row r="1233" spans="1:34" customFormat="1" x14ac:dyDescent="0.25">
      <c r="A1233" s="25"/>
      <c r="B1233" s="25"/>
      <c r="C1233" s="25"/>
      <c r="D1233" s="25"/>
      <c r="E1233" s="25"/>
      <c r="G1233" s="4"/>
      <c r="I1233" s="4"/>
      <c r="J1233" s="4"/>
      <c r="T1233" s="26"/>
      <c r="AD1233" s="25" t="s">
        <v>656</v>
      </c>
      <c r="AE1233" s="25">
        <v>19.30333700000001</v>
      </c>
      <c r="AF1233" s="25">
        <v>19.30333700000001</v>
      </c>
      <c r="AG1233" s="25" t="s">
        <v>15</v>
      </c>
      <c r="AH1233" s="25" t="s">
        <v>218</v>
      </c>
    </row>
    <row r="1234" spans="1:34" customFormat="1" x14ac:dyDescent="0.25">
      <c r="A1234" s="25"/>
      <c r="B1234" s="25"/>
      <c r="C1234" s="25"/>
      <c r="D1234" s="25"/>
      <c r="E1234" s="25"/>
      <c r="G1234" s="4"/>
      <c r="I1234" s="4"/>
      <c r="J1234" s="4"/>
      <c r="T1234" s="26"/>
      <c r="AD1234" s="25" t="s">
        <v>667</v>
      </c>
      <c r="AE1234" s="25">
        <v>15.359452999999993</v>
      </c>
      <c r="AF1234" s="25">
        <v>15.359452999999993</v>
      </c>
      <c r="AG1234" s="25" t="s">
        <v>17</v>
      </c>
      <c r="AH1234" s="25" t="s">
        <v>225</v>
      </c>
    </row>
    <row r="1235" spans="1:34" customFormat="1" x14ac:dyDescent="0.25">
      <c r="A1235" s="25"/>
      <c r="B1235" s="25"/>
      <c r="C1235" s="25"/>
      <c r="D1235" s="25"/>
      <c r="E1235" s="25"/>
      <c r="G1235" s="4"/>
      <c r="I1235" s="4"/>
      <c r="J1235" s="4"/>
      <c r="T1235" s="26"/>
      <c r="AD1235" s="25" t="s">
        <v>664</v>
      </c>
      <c r="AE1235" s="25">
        <v>15.765048999999996</v>
      </c>
      <c r="AF1235" s="25">
        <v>15.765048999999996</v>
      </c>
      <c r="AG1235" s="25" t="s">
        <v>17</v>
      </c>
      <c r="AH1235" s="25" t="s">
        <v>218</v>
      </c>
    </row>
    <row r="1236" spans="1:34" customFormat="1" x14ac:dyDescent="0.25">
      <c r="A1236" s="25"/>
      <c r="B1236" s="25"/>
      <c r="C1236" s="25"/>
      <c r="D1236" s="25"/>
      <c r="E1236" s="25"/>
      <c r="G1236" s="4"/>
      <c r="I1236" s="4"/>
      <c r="J1236" s="4"/>
      <c r="T1236" s="26"/>
      <c r="AD1236" s="25" t="s">
        <v>998</v>
      </c>
      <c r="AE1236" s="25">
        <v>0.21400499999999986</v>
      </c>
      <c r="AF1236" s="25">
        <v>0.21400499999999986</v>
      </c>
      <c r="AG1236" s="25" t="s">
        <v>16</v>
      </c>
      <c r="AH1236" s="25" t="s">
        <v>219</v>
      </c>
    </row>
    <row r="1237" spans="1:34" customFormat="1" x14ac:dyDescent="0.25">
      <c r="A1237" s="25"/>
      <c r="B1237" s="25"/>
      <c r="C1237" s="25"/>
      <c r="D1237" s="25"/>
      <c r="E1237" s="25"/>
      <c r="G1237" s="4"/>
      <c r="I1237" s="4"/>
      <c r="J1237" s="4"/>
      <c r="T1237" s="26"/>
      <c r="AD1237" s="25" t="s">
        <v>996</v>
      </c>
      <c r="AE1237" s="25">
        <v>0.25396199999999997</v>
      </c>
      <c r="AF1237" s="25">
        <v>0.25396199999999997</v>
      </c>
      <c r="AG1237" s="25" t="s">
        <v>16</v>
      </c>
      <c r="AH1237" s="25" t="s">
        <v>218</v>
      </c>
    </row>
    <row r="1238" spans="1:34" customFormat="1" x14ac:dyDescent="0.25">
      <c r="A1238" s="25"/>
      <c r="B1238" s="25"/>
      <c r="C1238" s="25"/>
      <c r="D1238" s="25"/>
      <c r="E1238" s="25"/>
      <c r="G1238" s="4"/>
      <c r="I1238" s="4"/>
      <c r="J1238" s="4"/>
      <c r="T1238" s="26"/>
      <c r="AD1238" s="25" t="s">
        <v>654</v>
      </c>
      <c r="AE1238" s="25">
        <v>25.088221999999995</v>
      </c>
      <c r="AF1238" s="25">
        <v>25.088221999999995</v>
      </c>
      <c r="AG1238" s="25" t="s">
        <v>14</v>
      </c>
      <c r="AH1238" s="25" t="s">
        <v>225</v>
      </c>
    </row>
    <row r="1239" spans="1:34" customFormat="1" x14ac:dyDescent="0.25">
      <c r="A1239" s="25"/>
      <c r="B1239" s="25"/>
      <c r="C1239" s="25"/>
      <c r="D1239" s="25"/>
      <c r="E1239" s="25"/>
      <c r="G1239" s="4"/>
      <c r="I1239" s="4"/>
      <c r="J1239" s="4"/>
      <c r="T1239" s="26"/>
      <c r="AD1239" s="25" t="s">
        <v>667</v>
      </c>
      <c r="AE1239" s="25">
        <v>15.359452999999993</v>
      </c>
      <c r="AF1239" s="25">
        <v>15.359452999999993</v>
      </c>
      <c r="AG1239" s="25" t="s">
        <v>17</v>
      </c>
      <c r="AH1239" s="25" t="s">
        <v>225</v>
      </c>
    </row>
    <row r="1240" spans="1:34" customFormat="1" x14ac:dyDescent="0.25">
      <c r="A1240" s="25"/>
      <c r="B1240" s="25"/>
      <c r="C1240" s="25"/>
      <c r="D1240" s="25"/>
      <c r="E1240" s="25"/>
      <c r="G1240" s="4"/>
      <c r="I1240" s="4"/>
      <c r="J1240" s="4"/>
      <c r="T1240" s="26"/>
      <c r="AD1240" s="25" t="s">
        <v>664</v>
      </c>
      <c r="AE1240" s="25">
        <v>15.765048999999996</v>
      </c>
      <c r="AF1240" s="25">
        <v>15.765048999999996</v>
      </c>
      <c r="AG1240" s="25" t="s">
        <v>17</v>
      </c>
      <c r="AH1240" s="25" t="s">
        <v>218</v>
      </c>
    </row>
    <row r="1241" spans="1:34" customFormat="1" x14ac:dyDescent="0.25">
      <c r="A1241" s="25"/>
      <c r="B1241" s="25"/>
      <c r="C1241" s="25"/>
      <c r="D1241" s="25"/>
      <c r="E1241" s="25"/>
      <c r="G1241" s="4"/>
      <c r="I1241" s="4"/>
      <c r="J1241" s="4"/>
      <c r="T1241" s="26"/>
      <c r="AD1241" s="25" t="s">
        <v>695</v>
      </c>
      <c r="AE1241" s="25">
        <v>15.026921000000005</v>
      </c>
      <c r="AF1241" s="25">
        <v>15.026921000000005</v>
      </c>
      <c r="AG1241" s="25" t="s">
        <v>204</v>
      </c>
      <c r="AH1241" s="25" t="s">
        <v>218</v>
      </c>
    </row>
    <row r="1242" spans="1:34" customFormat="1" x14ac:dyDescent="0.25">
      <c r="A1242" s="25"/>
      <c r="B1242" s="25"/>
      <c r="C1242" s="25"/>
      <c r="D1242" s="25"/>
      <c r="E1242" s="25"/>
      <c r="G1242" s="4"/>
      <c r="I1242" s="4"/>
      <c r="J1242" s="4"/>
      <c r="T1242" s="26"/>
      <c r="AD1242" s="25" t="s">
        <v>697</v>
      </c>
      <c r="AE1242" s="25">
        <v>14.618611999999994</v>
      </c>
      <c r="AF1242" s="25">
        <v>14.618611999999994</v>
      </c>
      <c r="AG1242" s="25" t="s">
        <v>204</v>
      </c>
      <c r="AH1242" s="25" t="s">
        <v>219</v>
      </c>
    </row>
    <row r="1243" spans="1:34" customFormat="1" x14ac:dyDescent="0.25">
      <c r="A1243" s="25"/>
      <c r="B1243" s="25"/>
      <c r="C1243" s="25"/>
      <c r="D1243" s="25"/>
      <c r="E1243" s="25"/>
      <c r="G1243" s="4"/>
      <c r="I1243" s="4"/>
      <c r="J1243" s="4"/>
      <c r="T1243" s="26"/>
      <c r="AD1243" s="25" t="s">
        <v>690</v>
      </c>
      <c r="AE1243" s="25">
        <v>12.854486999999999</v>
      </c>
      <c r="AF1243" s="25">
        <v>12.854486999999999</v>
      </c>
      <c r="AG1243" s="25" t="s">
        <v>87</v>
      </c>
      <c r="AH1243" s="25" t="s">
        <v>210</v>
      </c>
    </row>
    <row r="1244" spans="1:34" customFormat="1" x14ac:dyDescent="0.25">
      <c r="A1244" s="25"/>
      <c r="B1244" s="25"/>
      <c r="C1244" s="25"/>
      <c r="D1244" s="25"/>
      <c r="E1244" s="25"/>
      <c r="G1244" s="4"/>
      <c r="I1244" s="4"/>
      <c r="J1244" s="4"/>
      <c r="T1244" s="26"/>
      <c r="AD1244" s="25" t="s">
        <v>690</v>
      </c>
      <c r="AE1244" s="25">
        <v>12.854486999999999</v>
      </c>
      <c r="AF1244" s="25">
        <v>12.854486999999999</v>
      </c>
      <c r="AG1244" s="25" t="s">
        <v>87</v>
      </c>
      <c r="AH1244" s="25" t="s">
        <v>210</v>
      </c>
    </row>
    <row r="1245" spans="1:34" customFormat="1" x14ac:dyDescent="0.25">
      <c r="A1245" s="25"/>
      <c r="B1245" s="25"/>
      <c r="C1245" s="25"/>
      <c r="D1245" s="25"/>
      <c r="E1245" s="25"/>
      <c r="G1245" s="4"/>
      <c r="I1245" s="4"/>
      <c r="J1245" s="4"/>
      <c r="T1245" s="26"/>
      <c r="AD1245" s="25" t="s">
        <v>635</v>
      </c>
      <c r="AE1245" s="25">
        <v>0.18816300000000014</v>
      </c>
      <c r="AF1245" s="25">
        <v>0.18816300000000014</v>
      </c>
      <c r="AG1245" s="25" t="s">
        <v>20</v>
      </c>
      <c r="AH1245" s="25" t="s">
        <v>218</v>
      </c>
    </row>
    <row r="1246" spans="1:34" customFormat="1" x14ac:dyDescent="0.25">
      <c r="A1246" s="25"/>
      <c r="B1246" s="25"/>
      <c r="C1246" s="25"/>
      <c r="D1246" s="25"/>
      <c r="E1246" s="25"/>
      <c r="G1246" s="4"/>
      <c r="I1246" s="4"/>
      <c r="J1246" s="4"/>
      <c r="T1246" s="26"/>
      <c r="AD1246" s="25" t="s">
        <v>639</v>
      </c>
      <c r="AE1246" s="25">
        <v>0.17584399999999997</v>
      </c>
      <c r="AF1246" s="25">
        <v>0.17584399999999997</v>
      </c>
      <c r="AG1246" s="25" t="s">
        <v>20</v>
      </c>
      <c r="AH1246" s="25" t="s">
        <v>219</v>
      </c>
    </row>
    <row r="1247" spans="1:34" customFormat="1" x14ac:dyDescent="0.25">
      <c r="A1247" s="25"/>
      <c r="B1247" s="25"/>
      <c r="C1247" s="25"/>
      <c r="D1247" s="25"/>
      <c r="E1247" s="25"/>
      <c r="G1247" s="4"/>
      <c r="I1247" s="4"/>
      <c r="J1247" s="4"/>
      <c r="T1247" s="26"/>
      <c r="AD1247" s="25" t="s">
        <v>668</v>
      </c>
      <c r="AE1247" s="25">
        <v>0.27030399999999993</v>
      </c>
      <c r="AF1247" s="25">
        <v>0.27030399999999993</v>
      </c>
      <c r="AG1247" s="25" t="s">
        <v>40</v>
      </c>
      <c r="AH1247" s="25" t="s">
        <v>218</v>
      </c>
    </row>
    <row r="1248" spans="1:34" customFormat="1" x14ac:dyDescent="0.25">
      <c r="A1248" s="25"/>
      <c r="B1248" s="25"/>
      <c r="C1248" s="25"/>
      <c r="D1248" s="25"/>
      <c r="E1248" s="25"/>
      <c r="G1248" s="4"/>
      <c r="I1248" s="4"/>
      <c r="J1248" s="4"/>
      <c r="T1248" s="26"/>
      <c r="AD1248" s="25" t="s">
        <v>672</v>
      </c>
      <c r="AE1248" s="25">
        <v>0.26180000000000003</v>
      </c>
      <c r="AF1248" s="25">
        <v>0.26180000000000003</v>
      </c>
      <c r="AG1248" s="25" t="s">
        <v>40</v>
      </c>
      <c r="AH1248" s="25" t="s">
        <v>219</v>
      </c>
    </row>
    <row r="1249" spans="1:34" customFormat="1" x14ac:dyDescent="0.25">
      <c r="A1249" s="25"/>
      <c r="B1249" s="25"/>
      <c r="C1249" s="25"/>
      <c r="D1249" s="25"/>
      <c r="E1249" s="25"/>
      <c r="G1249" s="4"/>
      <c r="I1249" s="4"/>
      <c r="J1249" s="4"/>
      <c r="T1249" s="26"/>
      <c r="AD1249" s="25" t="s">
        <v>682</v>
      </c>
      <c r="AE1249" s="25">
        <v>0.21977199999999994</v>
      </c>
      <c r="AF1249" s="25">
        <v>0.21977199999999994</v>
      </c>
      <c r="AG1249" s="25" t="s">
        <v>47</v>
      </c>
      <c r="AH1249" s="25" t="s">
        <v>218</v>
      </c>
    </row>
    <row r="1250" spans="1:34" customFormat="1" x14ac:dyDescent="0.25">
      <c r="A1250" s="25"/>
      <c r="B1250" s="25"/>
      <c r="C1250" s="25"/>
      <c r="D1250" s="25"/>
      <c r="E1250" s="25"/>
      <c r="G1250" s="4"/>
      <c r="I1250" s="4"/>
      <c r="J1250" s="4"/>
      <c r="T1250" s="26"/>
      <c r="AD1250" s="25" t="s">
        <v>686</v>
      </c>
      <c r="AE1250" s="25">
        <v>0.20745500000000008</v>
      </c>
      <c r="AF1250" s="25">
        <v>0.20745500000000008</v>
      </c>
      <c r="AG1250" s="25" t="s">
        <v>47</v>
      </c>
      <c r="AH1250" s="25" t="s">
        <v>219</v>
      </c>
    </row>
    <row r="1251" spans="1:34" customFormat="1" x14ac:dyDescent="0.25">
      <c r="A1251" s="25"/>
      <c r="B1251" s="25"/>
      <c r="C1251" s="25"/>
      <c r="D1251" s="25"/>
      <c r="E1251" s="25"/>
      <c r="G1251" s="4"/>
      <c r="I1251" s="4"/>
      <c r="J1251" s="4"/>
      <c r="T1251" s="26"/>
      <c r="AD1251" s="25" t="s">
        <v>661</v>
      </c>
      <c r="AE1251" s="25">
        <v>15.734137000000006</v>
      </c>
      <c r="AF1251" s="25">
        <v>15.734137000000006</v>
      </c>
      <c r="AG1251" s="25" t="s">
        <v>15</v>
      </c>
      <c r="AH1251" s="25" t="s">
        <v>219</v>
      </c>
    </row>
    <row r="1252" spans="1:34" customFormat="1" x14ac:dyDescent="0.25">
      <c r="A1252" s="25"/>
      <c r="B1252" s="25"/>
      <c r="C1252" s="25"/>
      <c r="D1252" s="25"/>
      <c r="E1252" s="25"/>
      <c r="G1252" s="4"/>
      <c r="I1252" s="4"/>
      <c r="J1252" s="4"/>
      <c r="T1252" s="26"/>
      <c r="AD1252" s="25" t="s">
        <v>656</v>
      </c>
      <c r="AE1252" s="25">
        <v>19.30333700000001</v>
      </c>
      <c r="AF1252" s="25">
        <v>19.30333700000001</v>
      </c>
      <c r="AG1252" s="25" t="s">
        <v>15</v>
      </c>
      <c r="AH1252" s="25" t="s">
        <v>218</v>
      </c>
    </row>
    <row r="1253" spans="1:34" customFormat="1" x14ac:dyDescent="0.25">
      <c r="A1253" s="25"/>
      <c r="B1253" s="25"/>
      <c r="C1253" s="25"/>
      <c r="D1253" s="25"/>
      <c r="E1253" s="25"/>
      <c r="G1253" s="4"/>
      <c r="I1253" s="4"/>
      <c r="J1253" s="4"/>
      <c r="T1253" s="26"/>
      <c r="AD1253" s="25" t="s">
        <v>998</v>
      </c>
      <c r="AE1253" s="25">
        <v>0.21400499999999986</v>
      </c>
      <c r="AF1253" s="25">
        <v>0.21400499999999986</v>
      </c>
      <c r="AG1253" s="25" t="s">
        <v>16</v>
      </c>
      <c r="AH1253" s="25" t="s">
        <v>219</v>
      </c>
    </row>
    <row r="1254" spans="1:34" customFormat="1" x14ac:dyDescent="0.25">
      <c r="A1254" s="25"/>
      <c r="B1254" s="25"/>
      <c r="C1254" s="25"/>
      <c r="D1254" s="25"/>
      <c r="E1254" s="25"/>
      <c r="G1254" s="4"/>
      <c r="I1254" s="4"/>
      <c r="J1254" s="4"/>
      <c r="T1254" s="26"/>
      <c r="AD1254" s="25" t="s">
        <v>996</v>
      </c>
      <c r="AE1254" s="25">
        <v>0.25396199999999997</v>
      </c>
      <c r="AF1254" s="25">
        <v>0.25396199999999997</v>
      </c>
      <c r="AG1254" s="25" t="s">
        <v>16</v>
      </c>
      <c r="AH1254" s="25" t="s">
        <v>218</v>
      </c>
    </row>
    <row r="1255" spans="1:34" customFormat="1" x14ac:dyDescent="0.25">
      <c r="A1255" s="25"/>
      <c r="B1255" s="25"/>
      <c r="C1255" s="25"/>
      <c r="D1255" s="25"/>
      <c r="E1255" s="25"/>
      <c r="G1255" s="4"/>
      <c r="I1255" s="4"/>
      <c r="J1255" s="4"/>
      <c r="T1255" s="26"/>
      <c r="AD1255" s="25" t="s">
        <v>654</v>
      </c>
      <c r="AE1255" s="25">
        <v>25.088221999999995</v>
      </c>
      <c r="AF1255" s="25">
        <v>25.088221999999995</v>
      </c>
      <c r="AG1255" s="25" t="s">
        <v>14</v>
      </c>
      <c r="AH1255" s="25" t="s">
        <v>225</v>
      </c>
    </row>
    <row r="1256" spans="1:34" customFormat="1" x14ac:dyDescent="0.25">
      <c r="A1256" s="25"/>
      <c r="B1256" s="25"/>
      <c r="C1256" s="25"/>
      <c r="D1256" s="25"/>
      <c r="E1256" s="25"/>
      <c r="G1256" s="4"/>
      <c r="I1256" s="4"/>
      <c r="J1256" s="4"/>
      <c r="T1256" s="26"/>
      <c r="AD1256" s="25" t="s">
        <v>651</v>
      </c>
      <c r="AE1256" s="25">
        <v>28.274752000000007</v>
      </c>
      <c r="AF1256" s="25">
        <v>28.274752000000007</v>
      </c>
      <c r="AG1256" s="25" t="s">
        <v>14</v>
      </c>
      <c r="AH1256" s="25" t="s">
        <v>218</v>
      </c>
    </row>
    <row r="1257" spans="1:34" customFormat="1" x14ac:dyDescent="0.25">
      <c r="A1257" s="25"/>
      <c r="B1257" s="25"/>
      <c r="C1257" s="25"/>
      <c r="D1257" s="25"/>
      <c r="E1257" s="25"/>
      <c r="G1257" s="4"/>
      <c r="I1257" s="4"/>
      <c r="J1257" s="4"/>
      <c r="T1257" s="26"/>
      <c r="AD1257" s="25" t="s">
        <v>664</v>
      </c>
      <c r="AE1257" s="25">
        <v>15.765048999999996</v>
      </c>
      <c r="AF1257" s="25">
        <v>15.765048999999996</v>
      </c>
      <c r="AG1257" s="25" t="s">
        <v>17</v>
      </c>
      <c r="AH1257" s="25" t="s">
        <v>218</v>
      </c>
    </row>
    <row r="1258" spans="1:34" customFormat="1" x14ac:dyDescent="0.25">
      <c r="A1258" s="25"/>
      <c r="B1258" s="25"/>
      <c r="C1258" s="25"/>
      <c r="D1258" s="25"/>
      <c r="E1258" s="25"/>
      <c r="G1258" s="4"/>
      <c r="I1258" s="4"/>
      <c r="J1258" s="4"/>
      <c r="T1258" s="26"/>
      <c r="AD1258" s="25" t="s">
        <v>667</v>
      </c>
      <c r="AE1258" s="25">
        <v>15.359452999999993</v>
      </c>
      <c r="AF1258" s="25">
        <v>15.359452999999993</v>
      </c>
      <c r="AG1258" s="25" t="s">
        <v>17</v>
      </c>
      <c r="AH1258" s="25" t="s">
        <v>225</v>
      </c>
    </row>
    <row r="1259" spans="1:34" customFormat="1" x14ac:dyDescent="0.25">
      <c r="A1259" s="25"/>
      <c r="B1259" s="25"/>
      <c r="C1259" s="25"/>
      <c r="D1259" s="25"/>
      <c r="E1259" s="25"/>
      <c r="G1259" s="4"/>
      <c r="I1259" s="4"/>
      <c r="J1259" s="4"/>
      <c r="T1259" s="26"/>
      <c r="AD1259" s="25" t="s">
        <v>695</v>
      </c>
      <c r="AE1259" s="25">
        <v>15.026921000000005</v>
      </c>
      <c r="AF1259" s="25">
        <v>15.026921000000005</v>
      </c>
      <c r="AG1259" s="25" t="s">
        <v>204</v>
      </c>
      <c r="AH1259" s="25" t="s">
        <v>218</v>
      </c>
    </row>
    <row r="1260" spans="1:34" customFormat="1" x14ac:dyDescent="0.25">
      <c r="A1260" s="25"/>
      <c r="B1260" s="25"/>
      <c r="C1260" s="25"/>
      <c r="D1260" s="25"/>
      <c r="E1260" s="25"/>
      <c r="G1260" s="4"/>
      <c r="I1260" s="4"/>
      <c r="J1260" s="4"/>
      <c r="T1260" s="26"/>
      <c r="AD1260" s="25" t="s">
        <v>697</v>
      </c>
      <c r="AE1260" s="25">
        <v>14.618611999999994</v>
      </c>
      <c r="AF1260" s="25">
        <v>14.618611999999994</v>
      </c>
      <c r="AG1260" s="25" t="s">
        <v>204</v>
      </c>
      <c r="AH1260" s="25" t="s">
        <v>219</v>
      </c>
    </row>
    <row r="1261" spans="1:34" customFormat="1" x14ac:dyDescent="0.25">
      <c r="A1261" s="25"/>
      <c r="B1261" s="25"/>
      <c r="C1261" s="25"/>
      <c r="D1261" s="25"/>
      <c r="E1261" s="25"/>
      <c r="G1261" s="4"/>
      <c r="I1261" s="4"/>
      <c r="J1261" s="4"/>
      <c r="T1261" s="26"/>
      <c r="AD1261" s="25" t="s">
        <v>635</v>
      </c>
      <c r="AE1261" s="25">
        <v>0.18816300000000014</v>
      </c>
      <c r="AF1261" s="25">
        <v>0.18816300000000014</v>
      </c>
      <c r="AG1261" s="25" t="s">
        <v>20</v>
      </c>
      <c r="AH1261" s="25" t="s">
        <v>218</v>
      </c>
    </row>
    <row r="1262" spans="1:34" customFormat="1" x14ac:dyDescent="0.25">
      <c r="A1262" s="25"/>
      <c r="B1262" s="25"/>
      <c r="C1262" s="25"/>
      <c r="D1262" s="25"/>
      <c r="E1262" s="25"/>
      <c r="G1262" s="4"/>
      <c r="I1262" s="4"/>
      <c r="J1262" s="4"/>
      <c r="T1262" s="26"/>
      <c r="AD1262" s="25" t="s">
        <v>639</v>
      </c>
      <c r="AE1262" s="25">
        <v>0.17584399999999997</v>
      </c>
      <c r="AF1262" s="25">
        <v>0.17584399999999997</v>
      </c>
      <c r="AG1262" s="25" t="s">
        <v>20</v>
      </c>
      <c r="AH1262" s="25" t="s">
        <v>219</v>
      </c>
    </row>
    <row r="1263" spans="1:34" customFormat="1" x14ac:dyDescent="0.25">
      <c r="A1263" s="25"/>
      <c r="B1263" s="25"/>
      <c r="C1263" s="25"/>
      <c r="D1263" s="25"/>
      <c r="E1263" s="25"/>
      <c r="G1263" s="4"/>
      <c r="I1263" s="4"/>
      <c r="J1263" s="4"/>
      <c r="T1263" s="26"/>
      <c r="AD1263" s="25" t="s">
        <v>651</v>
      </c>
      <c r="AE1263" s="25">
        <v>28.274752000000007</v>
      </c>
      <c r="AF1263" s="25">
        <v>28.274752000000007</v>
      </c>
      <c r="AG1263" s="25" t="s">
        <v>14</v>
      </c>
      <c r="AH1263" s="25" t="s">
        <v>218</v>
      </c>
    </row>
    <row r="1264" spans="1:34" customFormat="1" x14ac:dyDescent="0.25">
      <c r="A1264" s="25"/>
      <c r="B1264" s="25"/>
      <c r="C1264" s="25"/>
      <c r="D1264" s="25"/>
      <c r="E1264" s="25"/>
      <c r="G1264" s="4"/>
      <c r="I1264" s="4"/>
      <c r="J1264" s="4"/>
      <c r="T1264" s="26"/>
      <c r="AD1264" s="25" t="s">
        <v>654</v>
      </c>
      <c r="AE1264" s="25">
        <v>25.088221999999995</v>
      </c>
      <c r="AF1264" s="25">
        <v>25.088221999999995</v>
      </c>
      <c r="AG1264" s="25" t="s">
        <v>14</v>
      </c>
      <c r="AH1264" s="25" t="s">
        <v>225</v>
      </c>
    </row>
    <row r="1265" spans="1:34" customFormat="1" x14ac:dyDescent="0.25">
      <c r="A1265" s="25"/>
      <c r="B1265" s="25"/>
      <c r="C1265" s="25"/>
      <c r="D1265" s="25"/>
      <c r="E1265" s="25"/>
      <c r="G1265" s="4"/>
      <c r="I1265" s="4"/>
      <c r="J1265" s="4"/>
      <c r="T1265" s="26"/>
      <c r="AD1265" s="25" t="s">
        <v>656</v>
      </c>
      <c r="AE1265" s="25">
        <v>19.30333700000001</v>
      </c>
      <c r="AF1265" s="25">
        <v>19.30333700000001</v>
      </c>
      <c r="AG1265" s="25" t="s">
        <v>15</v>
      </c>
      <c r="AH1265" s="25" t="s">
        <v>218</v>
      </c>
    </row>
    <row r="1266" spans="1:34" customFormat="1" x14ac:dyDescent="0.25">
      <c r="A1266" s="25"/>
      <c r="B1266" s="25"/>
      <c r="C1266" s="25"/>
      <c r="D1266" s="25"/>
      <c r="E1266" s="25"/>
      <c r="G1266" s="4"/>
      <c r="I1266" s="4"/>
      <c r="J1266" s="4"/>
      <c r="T1266" s="26"/>
      <c r="AD1266" s="25" t="s">
        <v>661</v>
      </c>
      <c r="AE1266" s="25">
        <v>15.734137000000006</v>
      </c>
      <c r="AF1266" s="25">
        <v>15.734137000000006</v>
      </c>
      <c r="AG1266" s="25" t="s">
        <v>15</v>
      </c>
      <c r="AH1266" s="25" t="s">
        <v>219</v>
      </c>
    </row>
    <row r="1267" spans="1:34" customFormat="1" x14ac:dyDescent="0.25">
      <c r="A1267" s="25"/>
      <c r="B1267" s="25"/>
      <c r="C1267" s="25"/>
      <c r="D1267" s="25"/>
      <c r="E1267" s="25"/>
      <c r="G1267" s="4"/>
      <c r="I1267" s="4"/>
      <c r="J1267" s="4"/>
      <c r="T1267" s="26"/>
      <c r="AD1267" s="25" t="s">
        <v>996</v>
      </c>
      <c r="AE1267" s="25">
        <v>0.25396199999999997</v>
      </c>
      <c r="AF1267" s="25">
        <v>0.25396199999999997</v>
      </c>
      <c r="AG1267" s="25" t="s">
        <v>16</v>
      </c>
      <c r="AH1267" s="25" t="s">
        <v>218</v>
      </c>
    </row>
    <row r="1268" spans="1:34" customFormat="1" x14ac:dyDescent="0.25">
      <c r="A1268" s="25"/>
      <c r="B1268" s="25"/>
      <c r="C1268" s="25"/>
      <c r="D1268" s="25"/>
      <c r="E1268" s="25"/>
      <c r="G1268" s="4"/>
      <c r="I1268" s="4"/>
      <c r="J1268" s="4"/>
      <c r="T1268" s="26"/>
      <c r="AD1268" s="25" t="s">
        <v>998</v>
      </c>
      <c r="AE1268" s="25">
        <v>0.21400499999999986</v>
      </c>
      <c r="AF1268" s="25">
        <v>0.21400499999999986</v>
      </c>
      <c r="AG1268" s="25" t="s">
        <v>16</v>
      </c>
      <c r="AH1268" s="25" t="s">
        <v>219</v>
      </c>
    </row>
    <row r="1269" spans="1:34" customFormat="1" x14ac:dyDescent="0.25">
      <c r="A1269" s="25"/>
      <c r="B1269" s="25"/>
      <c r="C1269" s="25"/>
      <c r="D1269" s="25"/>
      <c r="E1269" s="25"/>
      <c r="G1269" s="4"/>
      <c r="I1269" s="4"/>
      <c r="J1269" s="4"/>
      <c r="T1269" s="26"/>
      <c r="AD1269" s="25" t="s">
        <v>664</v>
      </c>
      <c r="AE1269" s="25">
        <v>15.765048999999996</v>
      </c>
      <c r="AF1269" s="25">
        <v>15.765048999999996</v>
      </c>
      <c r="AG1269" s="25" t="s">
        <v>17</v>
      </c>
      <c r="AH1269" s="25" t="s">
        <v>218</v>
      </c>
    </row>
    <row r="1270" spans="1:34" customFormat="1" x14ac:dyDescent="0.25">
      <c r="A1270" s="25"/>
      <c r="B1270" s="25"/>
      <c r="C1270" s="25"/>
      <c r="D1270" s="25"/>
      <c r="E1270" s="25"/>
      <c r="G1270" s="4"/>
      <c r="I1270" s="4"/>
      <c r="J1270" s="4"/>
      <c r="T1270" s="26"/>
      <c r="AD1270" s="25" t="s">
        <v>667</v>
      </c>
      <c r="AE1270" s="25">
        <v>15.359452999999993</v>
      </c>
      <c r="AF1270" s="25">
        <v>15.359452999999993</v>
      </c>
      <c r="AG1270" s="25" t="s">
        <v>17</v>
      </c>
      <c r="AH1270" s="25" t="s">
        <v>225</v>
      </c>
    </row>
    <row r="1271" spans="1:34" customFormat="1" x14ac:dyDescent="0.25">
      <c r="A1271" s="25"/>
      <c r="B1271" s="25"/>
      <c r="C1271" s="25"/>
      <c r="D1271" s="25"/>
      <c r="E1271" s="25"/>
      <c r="G1271" s="4"/>
      <c r="I1271" s="4"/>
      <c r="J1271" s="4"/>
      <c r="T1271" s="26"/>
      <c r="AD1271" s="25" t="s">
        <v>668</v>
      </c>
      <c r="AE1271" s="25">
        <v>0.27030399999999993</v>
      </c>
      <c r="AF1271" s="25">
        <v>0.27030399999999993</v>
      </c>
      <c r="AG1271" s="25" t="s">
        <v>40</v>
      </c>
      <c r="AH1271" s="25" t="s">
        <v>218</v>
      </c>
    </row>
    <row r="1272" spans="1:34" customFormat="1" x14ac:dyDescent="0.25">
      <c r="A1272" s="25"/>
      <c r="B1272" s="25"/>
      <c r="C1272" s="25"/>
      <c r="D1272" s="25"/>
      <c r="E1272" s="25"/>
      <c r="G1272" s="4"/>
      <c r="I1272" s="4"/>
      <c r="J1272" s="4"/>
      <c r="T1272" s="26"/>
      <c r="AD1272" s="25" t="s">
        <v>672</v>
      </c>
      <c r="AE1272" s="25">
        <v>0.26180000000000003</v>
      </c>
      <c r="AF1272" s="25">
        <v>0.26180000000000003</v>
      </c>
      <c r="AG1272" s="25" t="s">
        <v>40</v>
      </c>
      <c r="AH1272" s="25" t="s">
        <v>219</v>
      </c>
    </row>
    <row r="1273" spans="1:34" customFormat="1" x14ac:dyDescent="0.25">
      <c r="A1273" s="25"/>
      <c r="B1273" s="25"/>
      <c r="C1273" s="25"/>
      <c r="D1273" s="25"/>
      <c r="E1273" s="25"/>
      <c r="G1273" s="4"/>
      <c r="I1273" s="4"/>
      <c r="J1273" s="4"/>
      <c r="T1273" s="26"/>
      <c r="AD1273" s="25" t="s">
        <v>682</v>
      </c>
      <c r="AE1273" s="25">
        <v>0.21977199999999994</v>
      </c>
      <c r="AF1273" s="25">
        <v>0.21977199999999994</v>
      </c>
      <c r="AG1273" s="25" t="s">
        <v>47</v>
      </c>
      <c r="AH1273" s="25" t="s">
        <v>218</v>
      </c>
    </row>
    <row r="1274" spans="1:34" customFormat="1" x14ac:dyDescent="0.25">
      <c r="A1274" s="25"/>
      <c r="B1274" s="25"/>
      <c r="C1274" s="25"/>
      <c r="D1274" s="25"/>
      <c r="E1274" s="25"/>
      <c r="G1274" s="4"/>
      <c r="I1274" s="4"/>
      <c r="J1274" s="4"/>
      <c r="T1274" s="26"/>
      <c r="AD1274" s="25" t="s">
        <v>686</v>
      </c>
      <c r="AE1274" s="25">
        <v>0.20745500000000008</v>
      </c>
      <c r="AF1274" s="25">
        <v>0.20745500000000008</v>
      </c>
      <c r="AG1274" s="25" t="s">
        <v>47</v>
      </c>
      <c r="AH1274" s="25" t="s">
        <v>219</v>
      </c>
    </row>
    <row r="1275" spans="1:34" customFormat="1" x14ac:dyDescent="0.25">
      <c r="A1275" s="25"/>
      <c r="B1275" s="25"/>
      <c r="C1275" s="25"/>
      <c r="D1275" s="25"/>
      <c r="E1275" s="25"/>
      <c r="G1275" s="4"/>
      <c r="I1275" s="4"/>
      <c r="J1275" s="4"/>
      <c r="T1275" s="26"/>
      <c r="AD1275" s="25" t="s">
        <v>695</v>
      </c>
      <c r="AE1275" s="25">
        <v>15.026921000000005</v>
      </c>
      <c r="AF1275" s="25">
        <v>15.026921000000005</v>
      </c>
      <c r="AG1275" s="25" t="s">
        <v>204</v>
      </c>
      <c r="AH1275" s="25" t="s">
        <v>218</v>
      </c>
    </row>
    <row r="1276" spans="1:34" customFormat="1" x14ac:dyDescent="0.25">
      <c r="A1276" s="25"/>
      <c r="B1276" s="25"/>
      <c r="C1276" s="25"/>
      <c r="D1276" s="25"/>
      <c r="E1276" s="25"/>
      <c r="G1276" s="4"/>
      <c r="I1276" s="4"/>
      <c r="J1276" s="4"/>
      <c r="T1276" s="26"/>
      <c r="AD1276" s="25" t="s">
        <v>697</v>
      </c>
      <c r="AE1276" s="25">
        <v>14.618611999999994</v>
      </c>
      <c r="AF1276" s="25">
        <v>14.618611999999994</v>
      </c>
      <c r="AG1276" s="25" t="s">
        <v>204</v>
      </c>
      <c r="AH1276" s="25" t="s">
        <v>219</v>
      </c>
    </row>
    <row r="1277" spans="1:34" customFormat="1" x14ac:dyDescent="0.25">
      <c r="A1277" s="25"/>
      <c r="B1277" s="25"/>
      <c r="C1277" s="25"/>
      <c r="D1277" s="25"/>
      <c r="E1277" s="25"/>
      <c r="G1277" s="4"/>
      <c r="I1277" s="4"/>
      <c r="J1277" s="4"/>
      <c r="T1277" s="26"/>
      <c r="AD1277" s="25" t="s">
        <v>690</v>
      </c>
      <c r="AE1277" s="25">
        <v>12.854486999999999</v>
      </c>
      <c r="AF1277" s="25">
        <v>12.854486999999999</v>
      </c>
      <c r="AG1277" s="25" t="s">
        <v>87</v>
      </c>
      <c r="AH1277" s="25" t="s">
        <v>210</v>
      </c>
    </row>
    <row r="1278" spans="1:34" customFormat="1" x14ac:dyDescent="0.25">
      <c r="A1278" s="25"/>
      <c r="B1278" s="25"/>
      <c r="C1278" s="25"/>
      <c r="D1278" s="25"/>
      <c r="E1278" s="25"/>
      <c r="G1278" s="4"/>
      <c r="I1278" s="4"/>
      <c r="J1278" s="4"/>
      <c r="T1278" s="26"/>
      <c r="AD1278" s="25" t="s">
        <v>690</v>
      </c>
      <c r="AE1278" s="25">
        <v>12.854486999999999</v>
      </c>
      <c r="AF1278" s="25">
        <v>12.854486999999999</v>
      </c>
      <c r="AG1278" s="25" t="s">
        <v>87</v>
      </c>
      <c r="AH1278" s="25" t="s">
        <v>210</v>
      </c>
    </row>
    <row r="1279" spans="1:34" customFormat="1" x14ac:dyDescent="0.25">
      <c r="A1279" s="25"/>
      <c r="B1279" s="25"/>
      <c r="C1279" s="25"/>
      <c r="D1279" s="25"/>
      <c r="E1279" s="25"/>
      <c r="G1279" s="4"/>
      <c r="I1279" s="4"/>
      <c r="J1279" s="4"/>
      <c r="T1279" s="26"/>
      <c r="AD1279" s="25" t="s">
        <v>635</v>
      </c>
      <c r="AE1279" s="25">
        <v>0.18816300000000014</v>
      </c>
      <c r="AF1279" s="25">
        <v>0.18816300000000014</v>
      </c>
      <c r="AG1279" s="25" t="s">
        <v>20</v>
      </c>
      <c r="AH1279" s="25" t="s">
        <v>218</v>
      </c>
    </row>
    <row r="1280" spans="1:34" customFormat="1" x14ac:dyDescent="0.25">
      <c r="A1280" s="25"/>
      <c r="B1280" s="25"/>
      <c r="C1280" s="25"/>
      <c r="D1280" s="25"/>
      <c r="E1280" s="25"/>
      <c r="G1280" s="4"/>
      <c r="I1280" s="4"/>
      <c r="J1280" s="4"/>
      <c r="T1280" s="26"/>
      <c r="AD1280" s="25" t="s">
        <v>639</v>
      </c>
      <c r="AE1280" s="25">
        <v>0.17584399999999997</v>
      </c>
      <c r="AF1280" s="25">
        <v>0.17584399999999997</v>
      </c>
      <c r="AG1280" s="25" t="s">
        <v>20</v>
      </c>
      <c r="AH1280" s="25" t="s">
        <v>219</v>
      </c>
    </row>
    <row r="1281" spans="1:34" customFormat="1" x14ac:dyDescent="0.25">
      <c r="A1281" s="25"/>
      <c r="B1281" s="25"/>
      <c r="C1281" s="25"/>
      <c r="D1281" s="25"/>
      <c r="E1281" s="25"/>
      <c r="G1281" s="4"/>
      <c r="I1281" s="4"/>
      <c r="J1281" s="4"/>
      <c r="T1281" s="26"/>
      <c r="AD1281" s="25" t="s">
        <v>656</v>
      </c>
      <c r="AE1281" s="25">
        <v>19.30333700000001</v>
      </c>
      <c r="AF1281" s="25">
        <v>19.30333700000001</v>
      </c>
      <c r="AG1281" s="25" t="s">
        <v>15</v>
      </c>
      <c r="AH1281" s="25" t="s">
        <v>218</v>
      </c>
    </row>
    <row r="1282" spans="1:34" customFormat="1" x14ac:dyDescent="0.25">
      <c r="A1282" s="25"/>
      <c r="B1282" s="25"/>
      <c r="C1282" s="25"/>
      <c r="D1282" s="25"/>
      <c r="E1282" s="25"/>
      <c r="G1282" s="4"/>
      <c r="I1282" s="4"/>
      <c r="J1282" s="4"/>
      <c r="T1282" s="26"/>
      <c r="AD1282" s="25" t="s">
        <v>661</v>
      </c>
      <c r="AE1282" s="25">
        <v>15.734137000000006</v>
      </c>
      <c r="AF1282" s="25">
        <v>15.734137000000006</v>
      </c>
      <c r="AG1282" s="25" t="s">
        <v>15</v>
      </c>
      <c r="AH1282" s="25" t="s">
        <v>219</v>
      </c>
    </row>
    <row r="1283" spans="1:34" customFormat="1" x14ac:dyDescent="0.25">
      <c r="A1283" s="25"/>
      <c r="B1283" s="25"/>
      <c r="C1283" s="25"/>
      <c r="D1283" s="25"/>
      <c r="E1283" s="25"/>
      <c r="G1283" s="4"/>
      <c r="I1283" s="4"/>
      <c r="J1283" s="4"/>
      <c r="T1283" s="26"/>
      <c r="AD1283" s="25" t="s">
        <v>996</v>
      </c>
      <c r="AE1283" s="25">
        <v>0.25396199999999997</v>
      </c>
      <c r="AF1283" s="25">
        <v>0.25396199999999997</v>
      </c>
      <c r="AG1283" s="25" t="s">
        <v>16</v>
      </c>
      <c r="AH1283" s="25" t="s">
        <v>218</v>
      </c>
    </row>
    <row r="1284" spans="1:34" customFormat="1" x14ac:dyDescent="0.25">
      <c r="A1284" s="25"/>
      <c r="B1284" s="25"/>
      <c r="C1284" s="25"/>
      <c r="D1284" s="25"/>
      <c r="E1284" s="25"/>
      <c r="G1284" s="4"/>
      <c r="I1284" s="4"/>
      <c r="J1284" s="4"/>
      <c r="T1284" s="26"/>
      <c r="AD1284" s="25" t="s">
        <v>998</v>
      </c>
      <c r="AE1284" s="25">
        <v>0.21400499999999986</v>
      </c>
      <c r="AF1284" s="25">
        <v>0.21400499999999986</v>
      </c>
      <c r="AG1284" s="25" t="s">
        <v>16</v>
      </c>
      <c r="AH1284" s="25" t="s">
        <v>219</v>
      </c>
    </row>
    <row r="1285" spans="1:34" customFormat="1" x14ac:dyDescent="0.25">
      <c r="A1285" s="25"/>
      <c r="B1285" s="25"/>
      <c r="C1285" s="25"/>
      <c r="D1285" s="25"/>
      <c r="E1285" s="25"/>
      <c r="G1285" s="4"/>
      <c r="I1285" s="4"/>
      <c r="J1285" s="4"/>
      <c r="T1285" s="26"/>
      <c r="AD1285" s="25" t="s">
        <v>664</v>
      </c>
      <c r="AE1285" s="25">
        <v>15.765048999999996</v>
      </c>
      <c r="AF1285" s="25">
        <v>15.765048999999996</v>
      </c>
      <c r="AG1285" s="25" t="s">
        <v>17</v>
      </c>
      <c r="AH1285" s="25" t="s">
        <v>218</v>
      </c>
    </row>
    <row r="1286" spans="1:34" customFormat="1" x14ac:dyDescent="0.25">
      <c r="A1286" s="25"/>
      <c r="B1286" s="25"/>
      <c r="C1286" s="25"/>
      <c r="D1286" s="25"/>
      <c r="E1286" s="25"/>
      <c r="G1286" s="4"/>
      <c r="I1286" s="4"/>
      <c r="J1286" s="4"/>
      <c r="T1286" s="26"/>
      <c r="AD1286" s="25" t="s">
        <v>667</v>
      </c>
      <c r="AE1286" s="25">
        <v>15.359452999999993</v>
      </c>
      <c r="AF1286" s="25">
        <v>15.359452999999993</v>
      </c>
      <c r="AG1286" s="25" t="s">
        <v>17</v>
      </c>
      <c r="AH1286" s="25" t="s">
        <v>225</v>
      </c>
    </row>
    <row r="1287" spans="1:34" customFormat="1" x14ac:dyDescent="0.25">
      <c r="A1287" s="25"/>
      <c r="B1287" s="25"/>
      <c r="C1287" s="25"/>
      <c r="D1287" s="25"/>
      <c r="E1287" s="25"/>
      <c r="G1287" s="4"/>
      <c r="I1287" s="4"/>
      <c r="J1287" s="4"/>
      <c r="T1287" s="26"/>
      <c r="AD1287" s="25" t="s">
        <v>682</v>
      </c>
      <c r="AE1287" s="25">
        <v>0.21977199999999994</v>
      </c>
      <c r="AF1287" s="25">
        <v>0.21977199999999994</v>
      </c>
      <c r="AG1287" s="25" t="s">
        <v>47</v>
      </c>
      <c r="AH1287" s="25" t="s">
        <v>218</v>
      </c>
    </row>
    <row r="1288" spans="1:34" customFormat="1" x14ac:dyDescent="0.25">
      <c r="A1288" s="25"/>
      <c r="B1288" s="25"/>
      <c r="C1288" s="25"/>
      <c r="D1288" s="25"/>
      <c r="E1288" s="25"/>
      <c r="G1288" s="4"/>
      <c r="I1288" s="4"/>
      <c r="J1288" s="4"/>
      <c r="T1288" s="26"/>
      <c r="AD1288" s="25" t="s">
        <v>686</v>
      </c>
      <c r="AE1288" s="25">
        <v>0.20745500000000008</v>
      </c>
      <c r="AF1288" s="25">
        <v>0.20745500000000008</v>
      </c>
      <c r="AG1288" s="25" t="s">
        <v>47</v>
      </c>
      <c r="AH1288" s="25" t="s">
        <v>219</v>
      </c>
    </row>
    <row r="1289" spans="1:34" customFormat="1" x14ac:dyDescent="0.25">
      <c r="A1289" s="25"/>
      <c r="B1289" s="25"/>
      <c r="C1289" s="25"/>
      <c r="D1289" s="25"/>
      <c r="E1289" s="25"/>
      <c r="G1289" s="4"/>
      <c r="I1289" s="4"/>
      <c r="J1289" s="4"/>
      <c r="T1289" s="26"/>
      <c r="AD1289" s="25" t="s">
        <v>695</v>
      </c>
      <c r="AE1289" s="25">
        <v>15.026921000000005</v>
      </c>
      <c r="AF1289" s="25">
        <v>15.026921000000005</v>
      </c>
      <c r="AG1289" s="25" t="s">
        <v>204</v>
      </c>
      <c r="AH1289" s="25" t="s">
        <v>218</v>
      </c>
    </row>
    <row r="1290" spans="1:34" customFormat="1" x14ac:dyDescent="0.25">
      <c r="A1290" s="25"/>
      <c r="B1290" s="25"/>
      <c r="C1290" s="25"/>
      <c r="D1290" s="25"/>
      <c r="E1290" s="25"/>
      <c r="G1290" s="4"/>
      <c r="I1290" s="4"/>
      <c r="J1290" s="4"/>
      <c r="T1290" s="26"/>
      <c r="AD1290" s="25" t="s">
        <v>697</v>
      </c>
      <c r="AE1290" s="25">
        <v>14.618611999999994</v>
      </c>
      <c r="AF1290" s="25">
        <v>14.618611999999994</v>
      </c>
      <c r="AG1290" s="25" t="s">
        <v>204</v>
      </c>
      <c r="AH1290" s="25" t="s">
        <v>219</v>
      </c>
    </row>
    <row r="1291" spans="1:34" customFormat="1" x14ac:dyDescent="0.25">
      <c r="A1291" s="25"/>
      <c r="B1291" s="25"/>
      <c r="C1291" s="25"/>
      <c r="D1291" s="25"/>
      <c r="E1291" s="25"/>
      <c r="G1291" s="4"/>
      <c r="I1291" s="4"/>
      <c r="J1291" s="4"/>
      <c r="T1291" s="26"/>
      <c r="AD1291" s="25" t="s">
        <v>690</v>
      </c>
      <c r="AE1291" s="25">
        <v>12.854486999999999</v>
      </c>
      <c r="AF1291" s="25">
        <v>12.854486999999999</v>
      </c>
      <c r="AG1291" s="25" t="s">
        <v>87</v>
      </c>
      <c r="AH1291" s="25" t="s">
        <v>210</v>
      </c>
    </row>
    <row r="1292" spans="1:34" customFormat="1" x14ac:dyDescent="0.25">
      <c r="A1292" s="25"/>
      <c r="B1292" s="25"/>
      <c r="C1292" s="25"/>
      <c r="D1292" s="25"/>
      <c r="E1292" s="25"/>
      <c r="G1292" s="4"/>
      <c r="I1292" s="4"/>
      <c r="J1292" s="4"/>
      <c r="T1292" s="26"/>
      <c r="AD1292" s="25" t="s">
        <v>997</v>
      </c>
      <c r="AE1292" s="25">
        <v>0.25118299999999999</v>
      </c>
      <c r="AF1292" s="25">
        <v>0.25118299999999999</v>
      </c>
      <c r="AG1292" s="25" t="s">
        <v>16</v>
      </c>
      <c r="AH1292" s="25" t="s">
        <v>222</v>
      </c>
    </row>
    <row r="1293" spans="1:34" customFormat="1" x14ac:dyDescent="0.25">
      <c r="A1293" s="25"/>
      <c r="B1293" s="25"/>
      <c r="C1293" s="25"/>
      <c r="D1293" s="25"/>
      <c r="E1293" s="25"/>
      <c r="G1293" s="4"/>
      <c r="I1293" s="4"/>
      <c r="J1293" s="4"/>
      <c r="T1293" s="26"/>
      <c r="AD1293" s="25" t="s">
        <v>998</v>
      </c>
      <c r="AE1293" s="25">
        <v>0.21400499999999986</v>
      </c>
      <c r="AF1293" s="25">
        <v>0.21400499999999986</v>
      </c>
      <c r="AG1293" s="25" t="s">
        <v>16</v>
      </c>
      <c r="AH1293" s="25" t="s">
        <v>219</v>
      </c>
    </row>
    <row r="1294" spans="1:34" customFormat="1" x14ac:dyDescent="0.25">
      <c r="A1294" s="25"/>
      <c r="B1294" s="25"/>
      <c r="C1294" s="25"/>
      <c r="D1294" s="25"/>
      <c r="E1294" s="25"/>
      <c r="G1294" s="4"/>
      <c r="I1294" s="4"/>
      <c r="J1294" s="4"/>
      <c r="T1294" s="26"/>
      <c r="AD1294" s="25" t="s">
        <v>999</v>
      </c>
      <c r="AE1294" s="25">
        <v>0.21088700000000002</v>
      </c>
      <c r="AF1294" s="25">
        <v>0.21088700000000002</v>
      </c>
      <c r="AG1294" s="25" t="s">
        <v>16</v>
      </c>
      <c r="AH1294" s="25" t="s">
        <v>223</v>
      </c>
    </row>
    <row r="1295" spans="1:34" customFormat="1" x14ac:dyDescent="0.25">
      <c r="A1295" s="25"/>
      <c r="B1295" s="25"/>
      <c r="C1295" s="25"/>
      <c r="D1295" s="25"/>
      <c r="E1295" s="25"/>
      <c r="G1295" s="4"/>
      <c r="I1295" s="4"/>
      <c r="J1295" s="4"/>
      <c r="T1295" s="26"/>
      <c r="AD1295" s="25" t="s">
        <v>664</v>
      </c>
      <c r="AE1295" s="25">
        <v>15.765048999999996</v>
      </c>
      <c r="AF1295" s="25">
        <v>15.765048999999996</v>
      </c>
      <c r="AG1295" s="25" t="s">
        <v>17</v>
      </c>
      <c r="AH1295" s="25" t="s">
        <v>218</v>
      </c>
    </row>
    <row r="1296" spans="1:34" customFormat="1" x14ac:dyDescent="0.25">
      <c r="A1296" s="25"/>
      <c r="B1296" s="25"/>
      <c r="C1296" s="25"/>
      <c r="D1296" s="25"/>
      <c r="E1296" s="25"/>
      <c r="G1296" s="4"/>
      <c r="I1296" s="4"/>
      <c r="J1296" s="4"/>
      <c r="T1296" s="26"/>
      <c r="AD1296" s="25" t="s">
        <v>665</v>
      </c>
      <c r="AE1296" s="25">
        <v>15.827437999999999</v>
      </c>
      <c r="AF1296" s="25">
        <v>15.827437999999999</v>
      </c>
      <c r="AG1296" s="25" t="s">
        <v>17</v>
      </c>
      <c r="AH1296" s="25" t="s">
        <v>210</v>
      </c>
    </row>
    <row r="1297" spans="1:34" customFormat="1" x14ac:dyDescent="0.25">
      <c r="A1297" s="25"/>
      <c r="B1297" s="25"/>
      <c r="C1297" s="25"/>
      <c r="D1297" s="25"/>
      <c r="E1297" s="25"/>
      <c r="G1297" s="4"/>
      <c r="I1297" s="4"/>
      <c r="J1297" s="4"/>
      <c r="T1297" s="26"/>
      <c r="AD1297" s="25" t="s">
        <v>666</v>
      </c>
      <c r="AE1297" s="25">
        <v>15.424535000000001</v>
      </c>
      <c r="AF1297" s="25">
        <v>15.424535000000001</v>
      </c>
      <c r="AG1297" s="25" t="s">
        <v>17</v>
      </c>
      <c r="AH1297" s="25" t="s">
        <v>224</v>
      </c>
    </row>
    <row r="1298" spans="1:34" customFormat="1" x14ac:dyDescent="0.25">
      <c r="A1298" s="25"/>
      <c r="B1298" s="25"/>
      <c r="C1298" s="25"/>
      <c r="D1298" s="25"/>
      <c r="E1298" s="25"/>
      <c r="G1298" s="4"/>
      <c r="I1298" s="4"/>
      <c r="J1298" s="4"/>
      <c r="T1298" s="26"/>
      <c r="AD1298" s="25" t="s">
        <v>667</v>
      </c>
      <c r="AE1298" s="25">
        <v>15.359452999999993</v>
      </c>
      <c r="AF1298" s="25">
        <v>15.359452999999993</v>
      </c>
      <c r="AG1298" s="25" t="s">
        <v>17</v>
      </c>
      <c r="AH1298" s="25" t="s">
        <v>225</v>
      </c>
    </row>
    <row r="1299" spans="1:34" customFormat="1" x14ac:dyDescent="0.25">
      <c r="A1299" s="25"/>
      <c r="B1299" s="25"/>
      <c r="C1299" s="25"/>
      <c r="D1299" s="25"/>
      <c r="E1299" s="25"/>
      <c r="G1299" s="4"/>
      <c r="I1299" s="4"/>
      <c r="J1299" s="4"/>
      <c r="T1299" s="26"/>
      <c r="AD1299" s="25" t="s">
        <v>671</v>
      </c>
      <c r="AE1299" s="25">
        <v>0.27028100000000005</v>
      </c>
      <c r="AF1299" s="25">
        <v>0.27028100000000005</v>
      </c>
      <c r="AG1299" s="25" t="s">
        <v>40</v>
      </c>
      <c r="AH1299" s="25" t="s">
        <v>222</v>
      </c>
    </row>
    <row r="1300" spans="1:34" customFormat="1" x14ac:dyDescent="0.25">
      <c r="A1300" s="25"/>
      <c r="B1300" s="25"/>
      <c r="C1300" s="25"/>
      <c r="D1300" s="25"/>
      <c r="E1300" s="25"/>
      <c r="G1300" s="4"/>
      <c r="I1300" s="4"/>
      <c r="J1300" s="4"/>
      <c r="T1300" s="26"/>
      <c r="AD1300" s="25" t="s">
        <v>675</v>
      </c>
      <c r="AE1300" s="25">
        <v>0.26152199999999998</v>
      </c>
      <c r="AF1300" s="25">
        <v>0.26152199999999998</v>
      </c>
      <c r="AG1300" s="25" t="s">
        <v>40</v>
      </c>
      <c r="AH1300" s="25" t="s">
        <v>223</v>
      </c>
    </row>
    <row r="1301" spans="1:34" customFormat="1" x14ac:dyDescent="0.25">
      <c r="A1301" s="25"/>
      <c r="B1301" s="25"/>
      <c r="C1301" s="25"/>
      <c r="D1301" s="25"/>
      <c r="E1301" s="25"/>
      <c r="G1301" s="4"/>
      <c r="I1301" s="4"/>
      <c r="J1301" s="4"/>
      <c r="T1301" s="26"/>
      <c r="AD1301" s="25" t="s">
        <v>686</v>
      </c>
      <c r="AE1301" s="25">
        <v>0.20745500000000008</v>
      </c>
      <c r="AF1301" s="25">
        <v>0.20745500000000008</v>
      </c>
      <c r="AG1301" s="25" t="s">
        <v>47</v>
      </c>
      <c r="AH1301" s="25" t="s">
        <v>219</v>
      </c>
    </row>
    <row r="1302" spans="1:34" customFormat="1" x14ac:dyDescent="0.25">
      <c r="A1302" s="25"/>
      <c r="B1302" s="25"/>
      <c r="C1302" s="25"/>
      <c r="D1302" s="25"/>
      <c r="E1302" s="25"/>
      <c r="G1302" s="4"/>
      <c r="I1302" s="4"/>
      <c r="J1302" s="4"/>
      <c r="T1302" s="26"/>
      <c r="AD1302" s="25" t="s">
        <v>689</v>
      </c>
      <c r="AE1302" s="25">
        <v>0.20093800000000001</v>
      </c>
      <c r="AF1302" s="25">
        <v>0.20093800000000001</v>
      </c>
      <c r="AG1302" s="25" t="s">
        <v>47</v>
      </c>
      <c r="AH1302" s="25" t="s">
        <v>223</v>
      </c>
    </row>
    <row r="1303" spans="1:34" customFormat="1" x14ac:dyDescent="0.25">
      <c r="A1303" s="25"/>
      <c r="B1303" s="25"/>
      <c r="C1303" s="25"/>
      <c r="D1303" s="25"/>
      <c r="E1303" s="25"/>
      <c r="G1303" s="4"/>
      <c r="I1303" s="4"/>
      <c r="J1303" s="4"/>
      <c r="T1303" s="26"/>
      <c r="AD1303" s="25" t="s">
        <v>682</v>
      </c>
      <c r="AE1303" s="25">
        <v>0.21977199999999994</v>
      </c>
      <c r="AF1303" s="25">
        <v>0.21977199999999994</v>
      </c>
      <c r="AG1303" s="25" t="s">
        <v>47</v>
      </c>
      <c r="AH1303" s="25" t="s">
        <v>218</v>
      </c>
    </row>
    <row r="1304" spans="1:34" customFormat="1" x14ac:dyDescent="0.25">
      <c r="A1304" s="25"/>
      <c r="B1304" s="25"/>
      <c r="C1304" s="25"/>
      <c r="D1304" s="25"/>
      <c r="E1304" s="25"/>
      <c r="G1304" s="4"/>
      <c r="I1304" s="4"/>
      <c r="J1304" s="4"/>
      <c r="T1304" s="26"/>
      <c r="AD1304" s="25" t="s">
        <v>685</v>
      </c>
      <c r="AE1304" s="25">
        <v>0.21431500000000001</v>
      </c>
      <c r="AF1304" s="25">
        <v>0.21431500000000001</v>
      </c>
      <c r="AG1304" s="25" t="s">
        <v>47</v>
      </c>
      <c r="AH1304" s="25" t="s">
        <v>222</v>
      </c>
    </row>
    <row r="1305" spans="1:34" customFormat="1" x14ac:dyDescent="0.25">
      <c r="A1305" s="25"/>
      <c r="B1305" s="25"/>
      <c r="C1305" s="25"/>
      <c r="D1305" s="25"/>
      <c r="E1305" s="25"/>
      <c r="G1305" s="4"/>
      <c r="I1305" s="4"/>
      <c r="J1305" s="4"/>
      <c r="T1305" s="26"/>
      <c r="AD1305" s="25" t="s">
        <v>695</v>
      </c>
      <c r="AE1305" s="25">
        <v>15.026921000000005</v>
      </c>
      <c r="AF1305" s="25">
        <v>15.026921000000005</v>
      </c>
      <c r="AG1305" s="25" t="s">
        <v>204</v>
      </c>
      <c r="AH1305" s="25" t="s">
        <v>218</v>
      </c>
    </row>
    <row r="1306" spans="1:34" customFormat="1" x14ac:dyDescent="0.25">
      <c r="A1306" s="25"/>
      <c r="B1306" s="25"/>
      <c r="C1306" s="25"/>
      <c r="D1306" s="25"/>
      <c r="E1306" s="25"/>
      <c r="G1306" s="4"/>
      <c r="I1306" s="4"/>
      <c r="J1306" s="4"/>
      <c r="T1306" s="26"/>
      <c r="AD1306" s="25" t="s">
        <v>697</v>
      </c>
      <c r="AE1306" s="25">
        <v>14.618611999999994</v>
      </c>
      <c r="AF1306" s="25">
        <v>14.618611999999994</v>
      </c>
      <c r="AG1306" s="25" t="s">
        <v>204</v>
      </c>
      <c r="AH1306" s="25" t="s">
        <v>219</v>
      </c>
    </row>
    <row r="1307" spans="1:34" customFormat="1" x14ac:dyDescent="0.25">
      <c r="A1307" s="25"/>
      <c r="B1307" s="25"/>
      <c r="C1307" s="25"/>
      <c r="D1307" s="25"/>
      <c r="E1307" s="25"/>
      <c r="G1307" s="4"/>
      <c r="I1307" s="4"/>
      <c r="J1307" s="4"/>
      <c r="T1307" s="26"/>
      <c r="AD1307" s="25" t="s">
        <v>696</v>
      </c>
      <c r="AE1307" s="25">
        <v>15.063449999999996</v>
      </c>
      <c r="AF1307" s="25">
        <v>15.063449999999996</v>
      </c>
      <c r="AG1307" s="25" t="s">
        <v>204</v>
      </c>
      <c r="AH1307" s="25" t="s">
        <v>222</v>
      </c>
    </row>
    <row r="1308" spans="1:34" customFormat="1" x14ac:dyDescent="0.25">
      <c r="A1308" s="25"/>
      <c r="B1308" s="25"/>
      <c r="C1308" s="25"/>
      <c r="D1308" s="25"/>
      <c r="E1308" s="25"/>
      <c r="G1308" s="4"/>
      <c r="I1308" s="4"/>
      <c r="J1308" s="4"/>
      <c r="T1308" s="26"/>
      <c r="AD1308" s="25" t="s">
        <v>698</v>
      </c>
      <c r="AE1308" s="25">
        <v>14.634362000000001</v>
      </c>
      <c r="AF1308" s="25">
        <v>14.634362000000001</v>
      </c>
      <c r="AG1308" s="25" t="s">
        <v>204</v>
      </c>
      <c r="AH1308" s="25" t="s">
        <v>223</v>
      </c>
    </row>
    <row r="1309" spans="1:34" customFormat="1" x14ac:dyDescent="0.25">
      <c r="A1309" s="25"/>
      <c r="B1309" s="25"/>
      <c r="C1309" s="25"/>
      <c r="D1309" s="25"/>
      <c r="E1309" s="25"/>
      <c r="G1309" s="4"/>
      <c r="I1309" s="4"/>
      <c r="J1309" s="4"/>
      <c r="T1309" s="26"/>
      <c r="AD1309" s="25" t="s">
        <v>648</v>
      </c>
      <c r="AE1309" s="25">
        <v>0.26860300000000004</v>
      </c>
      <c r="AF1309" s="25">
        <v>0.26860300000000004</v>
      </c>
      <c r="AG1309" s="25" t="s">
        <v>13</v>
      </c>
      <c r="AH1309" s="25" t="s">
        <v>222</v>
      </c>
    </row>
    <row r="1310" spans="1:34" customFormat="1" x14ac:dyDescent="0.25">
      <c r="A1310" s="25"/>
      <c r="B1310" s="25"/>
      <c r="C1310" s="25"/>
      <c r="D1310" s="25"/>
      <c r="E1310" s="25"/>
      <c r="G1310" s="4"/>
      <c r="I1310" s="4"/>
      <c r="J1310" s="4"/>
      <c r="T1310" s="26"/>
      <c r="AD1310" s="25" t="s">
        <v>650</v>
      </c>
      <c r="AE1310" s="25">
        <v>0.24638599999999999</v>
      </c>
      <c r="AF1310" s="25">
        <v>0.24638599999999999</v>
      </c>
      <c r="AG1310" s="25" t="s">
        <v>13</v>
      </c>
      <c r="AH1310" s="25" t="s">
        <v>223</v>
      </c>
    </row>
    <row r="1311" spans="1:34" customFormat="1" x14ac:dyDescent="0.25">
      <c r="A1311" s="25"/>
      <c r="B1311" s="25"/>
      <c r="C1311" s="25"/>
      <c r="D1311" s="25"/>
      <c r="E1311" s="25"/>
      <c r="G1311" s="4"/>
      <c r="I1311" s="4"/>
      <c r="J1311" s="4"/>
      <c r="T1311" s="26"/>
      <c r="AD1311" s="25" t="s">
        <v>653</v>
      </c>
      <c r="AE1311" s="25">
        <v>26.518725000000003</v>
      </c>
      <c r="AF1311" s="25">
        <v>26.518725000000003</v>
      </c>
      <c r="AG1311" s="25" t="s">
        <v>14</v>
      </c>
      <c r="AH1311" s="25" t="s">
        <v>222</v>
      </c>
    </row>
    <row r="1312" spans="1:34" customFormat="1" x14ac:dyDescent="0.25">
      <c r="A1312" s="25"/>
      <c r="B1312" s="25"/>
      <c r="C1312" s="25"/>
      <c r="D1312" s="25"/>
      <c r="E1312" s="25"/>
      <c r="G1312" s="4"/>
      <c r="I1312" s="4"/>
      <c r="J1312" s="4"/>
      <c r="T1312" s="26"/>
      <c r="AD1312" s="25" t="s">
        <v>655</v>
      </c>
      <c r="AE1312" s="25">
        <v>23.365993</v>
      </c>
      <c r="AF1312" s="25">
        <v>23.365993</v>
      </c>
      <c r="AG1312" s="25" t="s">
        <v>14</v>
      </c>
      <c r="AH1312" s="25" t="s">
        <v>228</v>
      </c>
    </row>
    <row r="1313" spans="1:34" customFormat="1" x14ac:dyDescent="0.25">
      <c r="A1313" s="25"/>
      <c r="B1313" s="25"/>
      <c r="C1313" s="25"/>
      <c r="D1313" s="25"/>
      <c r="E1313" s="25"/>
      <c r="G1313" s="4"/>
      <c r="I1313" s="4"/>
      <c r="J1313" s="4"/>
      <c r="T1313" s="26"/>
      <c r="AD1313" s="25" t="s">
        <v>656</v>
      </c>
      <c r="AE1313" s="25">
        <v>19.30333700000001</v>
      </c>
      <c r="AF1313" s="25">
        <v>19.30333700000001</v>
      </c>
      <c r="AG1313" s="25" t="s">
        <v>15</v>
      </c>
      <c r="AH1313" s="25" t="s">
        <v>218</v>
      </c>
    </row>
    <row r="1314" spans="1:34" customFormat="1" x14ac:dyDescent="0.25">
      <c r="A1314" s="25"/>
      <c r="B1314" s="25"/>
      <c r="C1314" s="25"/>
      <c r="D1314" s="25"/>
      <c r="E1314" s="25"/>
      <c r="G1314" s="4"/>
      <c r="I1314" s="4"/>
      <c r="J1314" s="4"/>
      <c r="T1314" s="26"/>
      <c r="AD1314" s="25" t="s">
        <v>659</v>
      </c>
      <c r="AE1314" s="25">
        <v>19.012426999999999</v>
      </c>
      <c r="AF1314" s="25">
        <v>19.012426999999999</v>
      </c>
      <c r="AG1314" s="25" t="s">
        <v>15</v>
      </c>
      <c r="AH1314" s="25" t="s">
        <v>222</v>
      </c>
    </row>
    <row r="1315" spans="1:34" customFormat="1" x14ac:dyDescent="0.25">
      <c r="A1315" s="25"/>
      <c r="B1315" s="25"/>
      <c r="C1315" s="25"/>
      <c r="D1315" s="25"/>
      <c r="E1315" s="25"/>
      <c r="G1315" s="4"/>
      <c r="I1315" s="4"/>
      <c r="J1315" s="4"/>
      <c r="T1315" s="26"/>
      <c r="AD1315" s="25" t="s">
        <v>661</v>
      </c>
      <c r="AE1315" s="25">
        <v>15.734137000000006</v>
      </c>
      <c r="AF1315" s="25">
        <v>15.734137000000006</v>
      </c>
      <c r="AG1315" s="25" t="s">
        <v>15</v>
      </c>
      <c r="AH1315" s="25" t="s">
        <v>219</v>
      </c>
    </row>
    <row r="1316" spans="1:34" customFormat="1" x14ac:dyDescent="0.25">
      <c r="A1316" s="25"/>
      <c r="B1316" s="25"/>
      <c r="C1316" s="25"/>
      <c r="D1316" s="25"/>
      <c r="E1316" s="25"/>
      <c r="G1316" s="4"/>
      <c r="I1316" s="4"/>
      <c r="J1316" s="4"/>
      <c r="T1316" s="26"/>
      <c r="AD1316" s="25" t="s">
        <v>663</v>
      </c>
      <c r="AE1316" s="25">
        <v>15.443956999999999</v>
      </c>
      <c r="AF1316" s="25">
        <v>15.443956999999999</v>
      </c>
      <c r="AG1316" s="25" t="s">
        <v>15</v>
      </c>
      <c r="AH1316" s="25" t="s">
        <v>223</v>
      </c>
    </row>
    <row r="1317" spans="1:34" customFormat="1" x14ac:dyDescent="0.25">
      <c r="A1317" s="25"/>
      <c r="B1317" s="25"/>
      <c r="C1317" s="25"/>
      <c r="D1317" s="25"/>
      <c r="E1317" s="25"/>
      <c r="G1317" s="4"/>
      <c r="I1317" s="4"/>
      <c r="J1317" s="4"/>
      <c r="T1317" s="26"/>
      <c r="AD1317" s="25" t="s">
        <v>996</v>
      </c>
      <c r="AE1317" s="25">
        <v>0.25396199999999997</v>
      </c>
      <c r="AF1317" s="25">
        <v>0.25396199999999997</v>
      </c>
      <c r="AG1317" s="25" t="s">
        <v>16</v>
      </c>
      <c r="AH1317" s="25" t="s">
        <v>218</v>
      </c>
    </row>
    <row r="1318" spans="1:34" customFormat="1" x14ac:dyDescent="0.25">
      <c r="A1318" s="25"/>
      <c r="B1318" s="25"/>
      <c r="C1318" s="25"/>
      <c r="D1318" s="25"/>
      <c r="E1318" s="25"/>
      <c r="G1318" s="4"/>
      <c r="I1318" s="4"/>
      <c r="J1318" s="4"/>
      <c r="T1318" s="26"/>
      <c r="AD1318" s="25" t="s">
        <v>690</v>
      </c>
      <c r="AE1318" s="25">
        <v>12.854486999999999</v>
      </c>
      <c r="AF1318" s="25">
        <v>12.854486999999999</v>
      </c>
      <c r="AG1318" s="25" t="s">
        <v>87</v>
      </c>
      <c r="AH1318" s="25" t="s">
        <v>210</v>
      </c>
    </row>
    <row r="1319" spans="1:34" customFormat="1" x14ac:dyDescent="0.25">
      <c r="A1319" s="25"/>
      <c r="B1319" s="25"/>
      <c r="C1319" s="25"/>
      <c r="D1319" s="25"/>
      <c r="E1319" s="25"/>
      <c r="G1319" s="4"/>
      <c r="I1319" s="4"/>
      <c r="J1319" s="4"/>
      <c r="T1319" s="26"/>
      <c r="AD1319" s="25" t="s">
        <v>635</v>
      </c>
      <c r="AE1319" s="25">
        <v>0.18816300000000014</v>
      </c>
      <c r="AF1319" s="25">
        <v>0.18816300000000014</v>
      </c>
      <c r="AG1319" s="25" t="s">
        <v>20</v>
      </c>
      <c r="AH1319" s="25" t="s">
        <v>218</v>
      </c>
    </row>
    <row r="1320" spans="1:34" customFormat="1" x14ac:dyDescent="0.25">
      <c r="A1320" s="25"/>
      <c r="B1320" s="25"/>
      <c r="C1320" s="25"/>
      <c r="D1320" s="25"/>
      <c r="E1320" s="25"/>
      <c r="G1320" s="4"/>
      <c r="I1320" s="4"/>
      <c r="J1320" s="4"/>
      <c r="T1320" s="26"/>
      <c r="AD1320" s="25" t="s">
        <v>639</v>
      </c>
      <c r="AE1320" s="25">
        <v>0.17584399999999997</v>
      </c>
      <c r="AF1320" s="25">
        <v>0.17584399999999997</v>
      </c>
      <c r="AG1320" s="25" t="s">
        <v>20</v>
      </c>
      <c r="AH1320" s="25" t="s">
        <v>219</v>
      </c>
    </row>
    <row r="1321" spans="1:34" customFormat="1" x14ac:dyDescent="0.25">
      <c r="A1321" s="25"/>
      <c r="B1321" s="25"/>
      <c r="C1321" s="25"/>
      <c r="D1321" s="25"/>
      <c r="E1321" s="25"/>
      <c r="G1321" s="4"/>
      <c r="I1321" s="4"/>
      <c r="J1321" s="4"/>
      <c r="T1321" s="26"/>
      <c r="AD1321" s="25" t="s">
        <v>656</v>
      </c>
      <c r="AE1321" s="25">
        <v>19.30333700000001</v>
      </c>
      <c r="AF1321" s="25">
        <v>19.30333700000001</v>
      </c>
      <c r="AG1321" s="25" t="s">
        <v>15</v>
      </c>
      <c r="AH1321" s="25" t="s">
        <v>218</v>
      </c>
    </row>
    <row r="1322" spans="1:34" customFormat="1" x14ac:dyDescent="0.25">
      <c r="A1322" s="25"/>
      <c r="B1322" s="25"/>
      <c r="C1322" s="25"/>
      <c r="D1322" s="25"/>
      <c r="E1322" s="25"/>
      <c r="G1322" s="4"/>
      <c r="I1322" s="4"/>
      <c r="J1322" s="4"/>
      <c r="T1322" s="26"/>
      <c r="AD1322" s="25" t="s">
        <v>661</v>
      </c>
      <c r="AE1322" s="25">
        <v>15.734137000000006</v>
      </c>
      <c r="AF1322" s="25">
        <v>15.734137000000006</v>
      </c>
      <c r="AG1322" s="25" t="s">
        <v>15</v>
      </c>
      <c r="AH1322" s="25" t="s">
        <v>219</v>
      </c>
    </row>
    <row r="1323" spans="1:34" customFormat="1" x14ac:dyDescent="0.25">
      <c r="A1323" s="25"/>
      <c r="B1323" s="25"/>
      <c r="C1323" s="25"/>
      <c r="D1323" s="25"/>
      <c r="E1323" s="25"/>
      <c r="G1323" s="4"/>
      <c r="I1323" s="4"/>
      <c r="J1323" s="4"/>
      <c r="T1323" s="26"/>
      <c r="AD1323" s="25" t="s">
        <v>996</v>
      </c>
      <c r="AE1323" s="25">
        <v>0.25396199999999997</v>
      </c>
      <c r="AF1323" s="25">
        <v>0.25396199999999997</v>
      </c>
      <c r="AG1323" s="25" t="s">
        <v>16</v>
      </c>
      <c r="AH1323" s="25" t="s">
        <v>218</v>
      </c>
    </row>
    <row r="1324" spans="1:34" customFormat="1" x14ac:dyDescent="0.25">
      <c r="A1324" s="25"/>
      <c r="B1324" s="25"/>
      <c r="C1324" s="25"/>
      <c r="D1324" s="25"/>
      <c r="E1324" s="25"/>
      <c r="G1324" s="4"/>
      <c r="I1324" s="4"/>
      <c r="J1324" s="4"/>
      <c r="T1324" s="26"/>
      <c r="AD1324" s="25" t="s">
        <v>998</v>
      </c>
      <c r="AE1324" s="25">
        <v>0.21400499999999986</v>
      </c>
      <c r="AF1324" s="25">
        <v>0.21400499999999986</v>
      </c>
      <c r="AG1324" s="25" t="s">
        <v>16</v>
      </c>
      <c r="AH1324" s="25" t="s">
        <v>219</v>
      </c>
    </row>
    <row r="1325" spans="1:34" customFormat="1" x14ac:dyDescent="0.25">
      <c r="A1325" s="25"/>
      <c r="B1325" s="25"/>
      <c r="C1325" s="25"/>
      <c r="D1325" s="25"/>
      <c r="E1325" s="25"/>
      <c r="G1325" s="4"/>
      <c r="I1325" s="4"/>
      <c r="J1325" s="4"/>
      <c r="T1325" s="26"/>
      <c r="AD1325" s="25" t="s">
        <v>664</v>
      </c>
      <c r="AE1325" s="25">
        <v>15.765048999999996</v>
      </c>
      <c r="AF1325" s="25">
        <v>15.765048999999996</v>
      </c>
      <c r="AG1325" s="25" t="s">
        <v>17</v>
      </c>
      <c r="AH1325" s="25" t="s">
        <v>218</v>
      </c>
    </row>
    <row r="1326" spans="1:34" customFormat="1" x14ac:dyDescent="0.25">
      <c r="A1326" s="25"/>
      <c r="B1326" s="25"/>
      <c r="C1326" s="25"/>
      <c r="D1326" s="25"/>
      <c r="E1326" s="25"/>
      <c r="G1326" s="4"/>
      <c r="I1326" s="4"/>
      <c r="J1326" s="4"/>
      <c r="T1326" s="26"/>
      <c r="AD1326" s="25" t="s">
        <v>667</v>
      </c>
      <c r="AE1326" s="25">
        <v>15.359452999999993</v>
      </c>
      <c r="AF1326" s="25">
        <v>15.359452999999993</v>
      </c>
      <c r="AG1326" s="25" t="s">
        <v>17</v>
      </c>
      <c r="AH1326" s="25" t="s">
        <v>225</v>
      </c>
    </row>
    <row r="1327" spans="1:34" customFormat="1" x14ac:dyDescent="0.25">
      <c r="A1327" s="25"/>
      <c r="B1327" s="25"/>
      <c r="C1327" s="25"/>
      <c r="D1327" s="25"/>
      <c r="E1327" s="25"/>
      <c r="G1327" s="4"/>
      <c r="I1327" s="4"/>
      <c r="J1327" s="4"/>
      <c r="T1327" s="26"/>
      <c r="AD1327" s="25" t="s">
        <v>668</v>
      </c>
      <c r="AE1327" s="25">
        <v>0.27030399999999993</v>
      </c>
      <c r="AF1327" s="25">
        <v>0.27030399999999993</v>
      </c>
      <c r="AG1327" s="25" t="s">
        <v>40</v>
      </c>
      <c r="AH1327" s="25" t="s">
        <v>218</v>
      </c>
    </row>
    <row r="1328" spans="1:34" customFormat="1" x14ac:dyDescent="0.25">
      <c r="A1328" s="25"/>
      <c r="B1328" s="25"/>
      <c r="C1328" s="25"/>
      <c r="D1328" s="25"/>
      <c r="E1328" s="25"/>
      <c r="G1328" s="4"/>
      <c r="I1328" s="4"/>
      <c r="J1328" s="4"/>
      <c r="T1328" s="26"/>
      <c r="AD1328" s="25" t="s">
        <v>672</v>
      </c>
      <c r="AE1328" s="25">
        <v>0.26180000000000003</v>
      </c>
      <c r="AF1328" s="25">
        <v>0.26180000000000003</v>
      </c>
      <c r="AG1328" s="25" t="s">
        <v>40</v>
      </c>
      <c r="AH1328" s="25" t="s">
        <v>219</v>
      </c>
    </row>
    <row r="1329" spans="1:34" customFormat="1" x14ac:dyDescent="0.25">
      <c r="A1329" s="25"/>
      <c r="B1329" s="25"/>
      <c r="C1329" s="25"/>
      <c r="D1329" s="25"/>
      <c r="E1329" s="25"/>
      <c r="G1329" s="4"/>
      <c r="I1329" s="4"/>
      <c r="J1329" s="4"/>
      <c r="T1329" s="26"/>
      <c r="AD1329" s="25" t="s">
        <v>682</v>
      </c>
      <c r="AE1329" s="25">
        <v>0.21977199999999994</v>
      </c>
      <c r="AF1329" s="25">
        <v>0.21977199999999994</v>
      </c>
      <c r="AG1329" s="25" t="s">
        <v>47</v>
      </c>
      <c r="AH1329" s="25" t="s">
        <v>218</v>
      </c>
    </row>
    <row r="1330" spans="1:34" customFormat="1" x14ac:dyDescent="0.25">
      <c r="A1330" s="25"/>
      <c r="B1330" s="25"/>
      <c r="C1330" s="25"/>
      <c r="D1330" s="25"/>
      <c r="E1330" s="25"/>
      <c r="G1330" s="4"/>
      <c r="I1330" s="4"/>
      <c r="J1330" s="4"/>
      <c r="T1330" s="26"/>
      <c r="AD1330" s="25" t="s">
        <v>686</v>
      </c>
      <c r="AE1330" s="25">
        <v>0.20745500000000008</v>
      </c>
      <c r="AF1330" s="25">
        <v>0.20745500000000008</v>
      </c>
      <c r="AG1330" s="25" t="s">
        <v>47</v>
      </c>
      <c r="AH1330" s="25" t="s">
        <v>219</v>
      </c>
    </row>
    <row r="1331" spans="1:34" customFormat="1" x14ac:dyDescent="0.25">
      <c r="A1331" s="25"/>
      <c r="B1331" s="25"/>
      <c r="C1331" s="25"/>
      <c r="D1331" s="25"/>
      <c r="E1331" s="25"/>
      <c r="G1331" s="4"/>
      <c r="I1331" s="4"/>
      <c r="J1331" s="4"/>
      <c r="T1331" s="26"/>
      <c r="AD1331" s="25" t="s">
        <v>695</v>
      </c>
      <c r="AE1331" s="25">
        <v>15.026921000000005</v>
      </c>
      <c r="AF1331" s="25">
        <v>15.026921000000005</v>
      </c>
      <c r="AG1331" s="25" t="s">
        <v>204</v>
      </c>
      <c r="AH1331" s="25" t="s">
        <v>218</v>
      </c>
    </row>
    <row r="1332" spans="1:34" customFormat="1" x14ac:dyDescent="0.25">
      <c r="A1332" s="25"/>
      <c r="B1332" s="25"/>
      <c r="C1332" s="25"/>
      <c r="D1332" s="25"/>
      <c r="E1332" s="25"/>
      <c r="G1332" s="4"/>
      <c r="I1332" s="4"/>
      <c r="J1332" s="4"/>
      <c r="T1332" s="26"/>
      <c r="AD1332" s="25" t="s">
        <v>697</v>
      </c>
      <c r="AE1332" s="25">
        <v>14.618611999999994</v>
      </c>
      <c r="AF1332" s="25">
        <v>14.618611999999994</v>
      </c>
      <c r="AG1332" s="25" t="s">
        <v>204</v>
      </c>
      <c r="AH1332" s="25" t="s">
        <v>219</v>
      </c>
    </row>
    <row r="1333" spans="1:34" customFormat="1" x14ac:dyDescent="0.25">
      <c r="A1333" s="25"/>
      <c r="B1333" s="25"/>
      <c r="C1333" s="25"/>
      <c r="D1333" s="25"/>
      <c r="E1333" s="25"/>
      <c r="G1333" s="4"/>
      <c r="I1333" s="4"/>
      <c r="J1333" s="4"/>
      <c r="T1333" s="26"/>
      <c r="AD1333" s="25" t="s">
        <v>667</v>
      </c>
      <c r="AE1333" s="25">
        <v>15.359452999999993</v>
      </c>
      <c r="AF1333" s="25">
        <v>15.359452999999993</v>
      </c>
      <c r="AG1333" s="25" t="s">
        <v>17</v>
      </c>
      <c r="AH1333" s="25" t="s">
        <v>225</v>
      </c>
    </row>
    <row r="1334" spans="1:34" customFormat="1" x14ac:dyDescent="0.25">
      <c r="A1334" s="25"/>
      <c r="B1334" s="25"/>
      <c r="C1334" s="25"/>
      <c r="D1334" s="25"/>
      <c r="E1334" s="25"/>
      <c r="G1334" s="4"/>
      <c r="I1334" s="4"/>
      <c r="J1334" s="4"/>
      <c r="T1334" s="26"/>
      <c r="AD1334" s="25" t="s">
        <v>664</v>
      </c>
      <c r="AE1334" s="25">
        <v>15.765048999999996</v>
      </c>
      <c r="AF1334" s="25">
        <v>15.765048999999996</v>
      </c>
      <c r="AG1334" s="25" t="s">
        <v>17</v>
      </c>
      <c r="AH1334" s="25" t="s">
        <v>218</v>
      </c>
    </row>
    <row r="1335" spans="1:34" customFormat="1" x14ac:dyDescent="0.25">
      <c r="A1335" s="25"/>
      <c r="B1335" s="25"/>
      <c r="C1335" s="25"/>
      <c r="D1335" s="25"/>
      <c r="E1335" s="25"/>
      <c r="G1335" s="4"/>
      <c r="I1335" s="4"/>
      <c r="J1335" s="4"/>
      <c r="T1335" s="26"/>
      <c r="AD1335" s="25" t="s">
        <v>695</v>
      </c>
      <c r="AE1335" s="25">
        <v>15.026921000000005</v>
      </c>
      <c r="AF1335" s="25">
        <v>15.026921000000005</v>
      </c>
      <c r="AG1335" s="25" t="s">
        <v>204</v>
      </c>
      <c r="AH1335" s="25" t="s">
        <v>218</v>
      </c>
    </row>
    <row r="1336" spans="1:34" customFormat="1" x14ac:dyDescent="0.25">
      <c r="A1336" s="25"/>
      <c r="B1336" s="25"/>
      <c r="C1336" s="25"/>
      <c r="D1336" s="25"/>
      <c r="E1336" s="25"/>
      <c r="G1336" s="4"/>
      <c r="I1336" s="4"/>
      <c r="J1336" s="4"/>
      <c r="T1336" s="26"/>
      <c r="AD1336" s="25" t="s">
        <v>697</v>
      </c>
      <c r="AE1336" s="25">
        <v>14.618611999999994</v>
      </c>
      <c r="AF1336" s="25">
        <v>14.618611999999994</v>
      </c>
      <c r="AG1336" s="25" t="s">
        <v>204</v>
      </c>
      <c r="AH1336" s="25" t="s">
        <v>219</v>
      </c>
    </row>
    <row r="1337" spans="1:34" customFormat="1" x14ac:dyDescent="0.25">
      <c r="A1337" s="25"/>
      <c r="B1337" s="25"/>
      <c r="C1337" s="25"/>
      <c r="D1337" s="25"/>
      <c r="E1337" s="25"/>
      <c r="G1337" s="4"/>
      <c r="I1337" s="4"/>
      <c r="J1337" s="4"/>
      <c r="T1337" s="26"/>
      <c r="AD1337" s="25" t="s">
        <v>690</v>
      </c>
      <c r="AE1337" s="25">
        <v>12.854486999999999</v>
      </c>
      <c r="AF1337" s="25">
        <v>12.854486999999999</v>
      </c>
      <c r="AG1337" s="25" t="s">
        <v>87</v>
      </c>
      <c r="AH1337" s="25" t="s">
        <v>210</v>
      </c>
    </row>
    <row r="1338" spans="1:34" customFormat="1" x14ac:dyDescent="0.25">
      <c r="A1338" s="25"/>
      <c r="B1338" s="25"/>
      <c r="C1338" s="25"/>
      <c r="D1338" s="25"/>
      <c r="E1338" s="25"/>
      <c r="G1338" s="4"/>
      <c r="I1338" s="4"/>
      <c r="J1338" s="4"/>
      <c r="T1338" s="26"/>
      <c r="AD1338" s="25" t="s">
        <v>690</v>
      </c>
      <c r="AE1338" s="25">
        <v>12.854486999999999</v>
      </c>
      <c r="AF1338" s="25">
        <v>12.854486999999999</v>
      </c>
      <c r="AG1338" s="25" t="s">
        <v>87</v>
      </c>
      <c r="AH1338" s="25" t="s">
        <v>210</v>
      </c>
    </row>
    <row r="1339" spans="1:34" customFormat="1" x14ac:dyDescent="0.25">
      <c r="A1339" s="25"/>
      <c r="B1339" s="25"/>
      <c r="C1339" s="25"/>
      <c r="D1339" s="25"/>
      <c r="E1339" s="25"/>
      <c r="G1339" s="4"/>
      <c r="I1339" s="4"/>
      <c r="J1339" s="4"/>
      <c r="T1339" s="26"/>
      <c r="AD1339" s="25" t="s">
        <v>635</v>
      </c>
      <c r="AE1339" s="25">
        <v>0.18816300000000014</v>
      </c>
      <c r="AF1339" s="25">
        <v>0.18816300000000014</v>
      </c>
      <c r="AG1339" s="25" t="s">
        <v>20</v>
      </c>
      <c r="AH1339" s="25" t="s">
        <v>218</v>
      </c>
    </row>
    <row r="1340" spans="1:34" customFormat="1" x14ac:dyDescent="0.25">
      <c r="A1340" s="25"/>
      <c r="B1340" s="25"/>
      <c r="C1340" s="25"/>
      <c r="D1340" s="25"/>
      <c r="E1340" s="25"/>
      <c r="G1340" s="4"/>
      <c r="I1340" s="4"/>
      <c r="J1340" s="4"/>
      <c r="T1340" s="26"/>
      <c r="AD1340" s="25" t="s">
        <v>639</v>
      </c>
      <c r="AE1340" s="25">
        <v>0.17584399999999997</v>
      </c>
      <c r="AF1340" s="25">
        <v>0.17584399999999997</v>
      </c>
      <c r="AG1340" s="25" t="s">
        <v>20</v>
      </c>
      <c r="AH1340" s="25" t="s">
        <v>219</v>
      </c>
    </row>
    <row r="1341" spans="1:34" customFormat="1" x14ac:dyDescent="0.25">
      <c r="A1341" s="25"/>
      <c r="B1341" s="25"/>
      <c r="C1341" s="25"/>
      <c r="D1341" s="25"/>
      <c r="E1341" s="25"/>
      <c r="G1341" s="4"/>
      <c r="I1341" s="4"/>
      <c r="J1341" s="4"/>
      <c r="T1341" s="26"/>
      <c r="AD1341" s="25" t="s">
        <v>996</v>
      </c>
      <c r="AE1341" s="25">
        <v>0.25396199999999997</v>
      </c>
      <c r="AF1341" s="25">
        <v>0.25396199999999997</v>
      </c>
      <c r="AG1341" s="25" t="s">
        <v>16</v>
      </c>
      <c r="AH1341" s="25" t="s">
        <v>218</v>
      </c>
    </row>
    <row r="1342" spans="1:34" customFormat="1" x14ac:dyDescent="0.25">
      <c r="A1342" s="25"/>
      <c r="B1342" s="25"/>
      <c r="C1342" s="25"/>
      <c r="D1342" s="25"/>
      <c r="E1342" s="25"/>
      <c r="G1342" s="4"/>
      <c r="I1342" s="4"/>
      <c r="J1342" s="4"/>
      <c r="T1342" s="26"/>
      <c r="AD1342" s="25" t="s">
        <v>695</v>
      </c>
      <c r="AE1342" s="25">
        <v>15.026921000000005</v>
      </c>
      <c r="AF1342" s="25">
        <v>15.026921000000005</v>
      </c>
      <c r="AG1342" s="25" t="s">
        <v>204</v>
      </c>
      <c r="AH1342" s="25" t="s">
        <v>218</v>
      </c>
    </row>
    <row r="1343" spans="1:34" customFormat="1" x14ac:dyDescent="0.25">
      <c r="A1343" s="25"/>
      <c r="B1343" s="25"/>
      <c r="C1343" s="25"/>
      <c r="D1343" s="25"/>
      <c r="E1343" s="25"/>
      <c r="G1343" s="4"/>
      <c r="I1343" s="4"/>
      <c r="J1343" s="4"/>
      <c r="T1343" s="26"/>
      <c r="AD1343" s="25" t="s">
        <v>697</v>
      </c>
      <c r="AE1343" s="25">
        <v>14.618611999999994</v>
      </c>
      <c r="AF1343" s="25">
        <v>14.618611999999994</v>
      </c>
      <c r="AG1343" s="25" t="s">
        <v>204</v>
      </c>
      <c r="AH1343" s="25" t="s">
        <v>219</v>
      </c>
    </row>
    <row r="1344" spans="1:34" customFormat="1" x14ac:dyDescent="0.25">
      <c r="A1344" s="25"/>
      <c r="B1344" s="25"/>
      <c r="C1344" s="25"/>
      <c r="D1344" s="25"/>
      <c r="E1344" s="25"/>
      <c r="G1344" s="4"/>
      <c r="I1344" s="4"/>
      <c r="J1344" s="4"/>
      <c r="T1344" s="26"/>
      <c r="AD1344" s="25" t="s">
        <v>635</v>
      </c>
      <c r="AE1344" s="25">
        <v>0.18816300000000014</v>
      </c>
      <c r="AF1344" s="25">
        <v>0.18816300000000014</v>
      </c>
      <c r="AG1344" s="25" t="s">
        <v>20</v>
      </c>
      <c r="AH1344" s="25" t="s">
        <v>218</v>
      </c>
    </row>
    <row r="1345" spans="1:34" customFormat="1" x14ac:dyDescent="0.25">
      <c r="A1345" s="25"/>
      <c r="B1345" s="25"/>
      <c r="C1345" s="25"/>
      <c r="D1345" s="25"/>
      <c r="E1345" s="25"/>
      <c r="G1345" s="4"/>
      <c r="I1345" s="4"/>
      <c r="J1345" s="4"/>
      <c r="T1345" s="26"/>
      <c r="AD1345" s="25" t="s">
        <v>639</v>
      </c>
      <c r="AE1345" s="25">
        <v>0.17584399999999997</v>
      </c>
      <c r="AF1345" s="25">
        <v>0.17584399999999997</v>
      </c>
      <c r="AG1345" s="25" t="s">
        <v>20</v>
      </c>
      <c r="AH1345" s="25" t="s">
        <v>219</v>
      </c>
    </row>
    <row r="1346" spans="1:34" customFormat="1" x14ac:dyDescent="0.25">
      <c r="A1346" s="25"/>
      <c r="B1346" s="25"/>
      <c r="C1346" s="25"/>
      <c r="D1346" s="25"/>
      <c r="E1346" s="25"/>
      <c r="G1346" s="4"/>
      <c r="I1346" s="4"/>
      <c r="J1346" s="4"/>
      <c r="T1346" s="26"/>
      <c r="AD1346" s="25" t="s">
        <v>667</v>
      </c>
      <c r="AE1346" s="25">
        <v>15.359452999999993</v>
      </c>
      <c r="AF1346" s="25">
        <v>15.359452999999993</v>
      </c>
      <c r="AG1346" s="25" t="s">
        <v>17</v>
      </c>
      <c r="AH1346" s="25" t="s">
        <v>225</v>
      </c>
    </row>
    <row r="1347" spans="1:34" customFormat="1" x14ac:dyDescent="0.25">
      <c r="A1347" s="25"/>
      <c r="B1347" s="25"/>
      <c r="C1347" s="25"/>
      <c r="D1347" s="25"/>
      <c r="E1347" s="25"/>
      <c r="G1347" s="4"/>
      <c r="I1347" s="4"/>
      <c r="J1347" s="4"/>
      <c r="T1347" s="26"/>
      <c r="AD1347" s="25" t="s">
        <v>664</v>
      </c>
      <c r="AE1347" s="25">
        <v>15.765048999999996</v>
      </c>
      <c r="AF1347" s="25">
        <v>15.765048999999996</v>
      </c>
      <c r="AG1347" s="25" t="s">
        <v>17</v>
      </c>
      <c r="AH1347" s="25" t="s">
        <v>218</v>
      </c>
    </row>
    <row r="1348" spans="1:34" customFormat="1" x14ac:dyDescent="0.25">
      <c r="A1348" s="25"/>
      <c r="B1348" s="25"/>
      <c r="C1348" s="25"/>
      <c r="D1348" s="25"/>
      <c r="E1348" s="25"/>
      <c r="G1348" s="4"/>
      <c r="I1348" s="4"/>
      <c r="J1348" s="4"/>
      <c r="T1348" s="26"/>
      <c r="AD1348" s="25" t="s">
        <v>998</v>
      </c>
      <c r="AE1348" s="25">
        <v>0.21400499999999986</v>
      </c>
      <c r="AF1348" s="25">
        <v>0.21400499999999986</v>
      </c>
      <c r="AG1348" s="25" t="s">
        <v>16</v>
      </c>
      <c r="AH1348" s="25" t="s">
        <v>219</v>
      </c>
    </row>
    <row r="1349" spans="1:34" customFormat="1" x14ac:dyDescent="0.25">
      <c r="A1349" s="25"/>
      <c r="B1349" s="25"/>
      <c r="C1349" s="25"/>
      <c r="D1349" s="25"/>
      <c r="E1349" s="25"/>
      <c r="G1349" s="4"/>
      <c r="I1349" s="4"/>
      <c r="J1349" s="4"/>
      <c r="T1349" s="26"/>
      <c r="AD1349" s="25" t="s">
        <v>996</v>
      </c>
      <c r="AE1349" s="25">
        <v>0.25396199999999997</v>
      </c>
      <c r="AF1349" s="25">
        <v>0.25396199999999997</v>
      </c>
      <c r="AG1349" s="25" t="s">
        <v>16</v>
      </c>
      <c r="AH1349" s="25" t="s">
        <v>218</v>
      </c>
    </row>
    <row r="1350" spans="1:34" customFormat="1" x14ac:dyDescent="0.25">
      <c r="A1350" s="25"/>
      <c r="B1350" s="25"/>
      <c r="C1350" s="25"/>
      <c r="D1350" s="25"/>
      <c r="E1350" s="25"/>
      <c r="G1350" s="4"/>
      <c r="I1350" s="4"/>
      <c r="J1350" s="4"/>
      <c r="T1350" s="26"/>
      <c r="AD1350" s="25" t="s">
        <v>695</v>
      </c>
      <c r="AE1350" s="25">
        <v>15.026921000000005</v>
      </c>
      <c r="AF1350" s="25">
        <v>15.026921000000005</v>
      </c>
      <c r="AG1350" s="25" t="s">
        <v>204</v>
      </c>
      <c r="AH1350" s="25" t="s">
        <v>218</v>
      </c>
    </row>
    <row r="1351" spans="1:34" customFormat="1" x14ac:dyDescent="0.25">
      <c r="A1351" s="25"/>
      <c r="B1351" s="25"/>
      <c r="C1351" s="25"/>
      <c r="D1351" s="25"/>
      <c r="E1351" s="25"/>
      <c r="G1351" s="4"/>
      <c r="I1351" s="4"/>
      <c r="J1351" s="4"/>
      <c r="T1351" s="26"/>
      <c r="AD1351" s="25" t="s">
        <v>697</v>
      </c>
      <c r="AE1351" s="25">
        <v>14.618611999999994</v>
      </c>
      <c r="AF1351" s="25">
        <v>14.618611999999994</v>
      </c>
      <c r="AG1351" s="25" t="s">
        <v>204</v>
      </c>
      <c r="AH1351" s="25" t="s">
        <v>219</v>
      </c>
    </row>
    <row r="1352" spans="1:34" customFormat="1" x14ac:dyDescent="0.25">
      <c r="A1352" s="25"/>
      <c r="B1352" s="25"/>
      <c r="C1352" s="25"/>
      <c r="D1352" s="25"/>
      <c r="E1352" s="25"/>
      <c r="G1352" s="4"/>
      <c r="I1352" s="4"/>
      <c r="J1352" s="4"/>
      <c r="T1352" s="26"/>
      <c r="AD1352" s="25" t="s">
        <v>690</v>
      </c>
      <c r="AE1352" s="25">
        <v>12.854486999999999</v>
      </c>
      <c r="AF1352" s="25">
        <v>12.854486999999999</v>
      </c>
      <c r="AG1352" s="25" t="s">
        <v>87</v>
      </c>
      <c r="AH1352" s="25" t="s">
        <v>210</v>
      </c>
    </row>
    <row r="1353" spans="1:34" customFormat="1" x14ac:dyDescent="0.25">
      <c r="A1353" s="25"/>
      <c r="B1353" s="25"/>
      <c r="C1353" s="25"/>
      <c r="D1353" s="25"/>
      <c r="E1353" s="25"/>
      <c r="G1353" s="4"/>
      <c r="I1353" s="4"/>
      <c r="J1353" s="4"/>
      <c r="T1353" s="26"/>
      <c r="AD1353" s="25" t="s">
        <v>639</v>
      </c>
      <c r="AE1353" s="25">
        <v>0.17584399999999997</v>
      </c>
      <c r="AF1353" s="25">
        <v>0.17584399999999997</v>
      </c>
      <c r="AG1353" s="25" t="s">
        <v>20</v>
      </c>
      <c r="AH1353" s="25" t="s">
        <v>219</v>
      </c>
    </row>
    <row r="1354" spans="1:34" customFormat="1" x14ac:dyDescent="0.25">
      <c r="A1354" s="25"/>
      <c r="B1354" s="25"/>
      <c r="C1354" s="25"/>
      <c r="D1354" s="25"/>
      <c r="E1354" s="25"/>
      <c r="G1354" s="4"/>
      <c r="I1354" s="4"/>
      <c r="J1354" s="4"/>
      <c r="T1354" s="26"/>
      <c r="AD1354" s="25" t="s">
        <v>998</v>
      </c>
      <c r="AE1354" s="25">
        <v>0.21400499999999986</v>
      </c>
      <c r="AF1354" s="25">
        <v>0.21400499999999986</v>
      </c>
      <c r="AG1354" s="25" t="s">
        <v>16</v>
      </c>
      <c r="AH1354" s="25" t="s">
        <v>219</v>
      </c>
    </row>
    <row r="1355" spans="1:34" customFormat="1" x14ac:dyDescent="0.25">
      <c r="A1355" s="25"/>
      <c r="B1355" s="25"/>
      <c r="C1355" s="25"/>
      <c r="D1355" s="25"/>
      <c r="E1355" s="25"/>
      <c r="G1355" s="4"/>
      <c r="I1355" s="4"/>
      <c r="J1355" s="4"/>
      <c r="T1355" s="26"/>
      <c r="AD1355" s="25" t="s">
        <v>996</v>
      </c>
      <c r="AE1355" s="25">
        <v>0.25396199999999997</v>
      </c>
      <c r="AF1355" s="25">
        <v>0.25396199999999997</v>
      </c>
      <c r="AG1355" s="25" t="s">
        <v>16</v>
      </c>
      <c r="AH1355" s="25" t="s">
        <v>218</v>
      </c>
    </row>
    <row r="1356" spans="1:34" customFormat="1" x14ac:dyDescent="0.25">
      <c r="A1356" s="25"/>
      <c r="B1356" s="25"/>
      <c r="C1356" s="25"/>
      <c r="D1356" s="25"/>
      <c r="E1356" s="25"/>
      <c r="G1356" s="4"/>
      <c r="I1356" s="4"/>
      <c r="J1356" s="4"/>
      <c r="T1356" s="26"/>
      <c r="AD1356" s="25" t="s">
        <v>690</v>
      </c>
      <c r="AE1356" s="25">
        <v>12.854486999999999</v>
      </c>
      <c r="AF1356" s="25">
        <v>12.854486999999999</v>
      </c>
      <c r="AG1356" s="25" t="s">
        <v>87</v>
      </c>
      <c r="AH1356" s="25" t="s">
        <v>210</v>
      </c>
    </row>
    <row r="1357" spans="1:34" customFormat="1" x14ac:dyDescent="0.25">
      <c r="A1357" s="25"/>
      <c r="B1357" s="25"/>
      <c r="C1357" s="25"/>
      <c r="D1357" s="25"/>
      <c r="E1357" s="25"/>
      <c r="G1357" s="4"/>
      <c r="I1357" s="4"/>
      <c r="J1357" s="4"/>
      <c r="T1357" s="26"/>
      <c r="AD1357" s="25" t="s">
        <v>635</v>
      </c>
      <c r="AE1357" s="25">
        <v>0.18816300000000014</v>
      </c>
      <c r="AF1357" s="25">
        <v>0.18816300000000014</v>
      </c>
      <c r="AG1357" s="25" t="s">
        <v>20</v>
      </c>
      <c r="AH1357" s="25" t="s">
        <v>218</v>
      </c>
    </row>
    <row r="1358" spans="1:34" customFormat="1" x14ac:dyDescent="0.25">
      <c r="A1358" s="25"/>
      <c r="B1358" s="25"/>
      <c r="C1358" s="25"/>
      <c r="D1358" s="25"/>
      <c r="E1358" s="25"/>
      <c r="G1358" s="4"/>
      <c r="I1358" s="4"/>
      <c r="J1358" s="4"/>
      <c r="T1358" s="26"/>
      <c r="AD1358" s="25" t="s">
        <v>667</v>
      </c>
      <c r="AE1358" s="25">
        <v>15.359452999999993</v>
      </c>
      <c r="AF1358" s="25">
        <v>15.359452999999993</v>
      </c>
      <c r="AG1358" s="25" t="s">
        <v>17</v>
      </c>
      <c r="AH1358" s="25" t="s">
        <v>225</v>
      </c>
    </row>
    <row r="1359" spans="1:34" customFormat="1" x14ac:dyDescent="0.25">
      <c r="A1359" s="25"/>
      <c r="B1359" s="25"/>
      <c r="C1359" s="25"/>
      <c r="D1359" s="25"/>
      <c r="E1359" s="25"/>
      <c r="G1359" s="4"/>
      <c r="I1359" s="4"/>
      <c r="J1359" s="4"/>
      <c r="T1359" s="26"/>
      <c r="AD1359" s="25" t="s">
        <v>664</v>
      </c>
      <c r="AE1359" s="25">
        <v>15.765048999999996</v>
      </c>
      <c r="AF1359" s="25">
        <v>15.765048999999996</v>
      </c>
      <c r="AG1359" s="25" t="s">
        <v>17</v>
      </c>
      <c r="AH1359" s="25" t="s">
        <v>218</v>
      </c>
    </row>
    <row r="1360" spans="1:34" customFormat="1" x14ac:dyDescent="0.25">
      <c r="A1360" s="25"/>
      <c r="B1360" s="25"/>
      <c r="C1360" s="25"/>
      <c r="D1360" s="25"/>
      <c r="E1360" s="25"/>
      <c r="G1360" s="4"/>
      <c r="I1360" s="4"/>
      <c r="J1360" s="4"/>
      <c r="T1360" s="26"/>
      <c r="AD1360" s="25" t="s">
        <v>695</v>
      </c>
      <c r="AE1360" s="25">
        <v>15.026921000000005</v>
      </c>
      <c r="AF1360" s="25">
        <v>15.026921000000005</v>
      </c>
      <c r="AG1360" s="25" t="s">
        <v>204</v>
      </c>
      <c r="AH1360" s="25" t="s">
        <v>218</v>
      </c>
    </row>
    <row r="1361" spans="1:34" customFormat="1" x14ac:dyDescent="0.25">
      <c r="A1361" s="25"/>
      <c r="B1361" s="25"/>
      <c r="C1361" s="25"/>
      <c r="D1361" s="25"/>
      <c r="E1361" s="25"/>
      <c r="G1361" s="4"/>
      <c r="I1361" s="4"/>
      <c r="J1361" s="4"/>
      <c r="T1361" s="26"/>
      <c r="AD1361" s="25" t="s">
        <v>697</v>
      </c>
      <c r="AE1361" s="25">
        <v>14.618611999999994</v>
      </c>
      <c r="AF1361" s="25">
        <v>14.618611999999994</v>
      </c>
      <c r="AG1361" s="25" t="s">
        <v>204</v>
      </c>
      <c r="AH1361" s="25" t="s">
        <v>219</v>
      </c>
    </row>
    <row r="1362" spans="1:34" customFormat="1" x14ac:dyDescent="0.25">
      <c r="A1362" s="25"/>
      <c r="B1362" s="25"/>
      <c r="C1362" s="25"/>
      <c r="D1362" s="25"/>
      <c r="E1362" s="25"/>
      <c r="G1362" s="4"/>
      <c r="I1362" s="4"/>
      <c r="J1362" s="4"/>
      <c r="T1362" s="26"/>
      <c r="AD1362" s="25" t="s">
        <v>690</v>
      </c>
      <c r="AE1362" s="25">
        <v>12.854486999999999</v>
      </c>
      <c r="AF1362" s="25">
        <v>12.854486999999999</v>
      </c>
      <c r="AG1362" s="25" t="s">
        <v>87</v>
      </c>
      <c r="AH1362" s="25" t="s">
        <v>210</v>
      </c>
    </row>
    <row r="1363" spans="1:34" customFormat="1" x14ac:dyDescent="0.25">
      <c r="A1363" s="25"/>
      <c r="B1363" s="25"/>
      <c r="C1363" s="25"/>
      <c r="D1363" s="25"/>
      <c r="E1363" s="25"/>
      <c r="G1363" s="4"/>
      <c r="I1363" s="4"/>
      <c r="J1363" s="4"/>
      <c r="T1363" s="26"/>
      <c r="AD1363" s="25" t="s">
        <v>635</v>
      </c>
      <c r="AE1363" s="25">
        <v>0.18816300000000014</v>
      </c>
      <c r="AF1363" s="25">
        <v>0.18816300000000014</v>
      </c>
      <c r="AG1363" s="25" t="s">
        <v>20</v>
      </c>
      <c r="AH1363" s="25" t="s">
        <v>218</v>
      </c>
    </row>
    <row r="1364" spans="1:34" customFormat="1" x14ac:dyDescent="0.25">
      <c r="A1364" s="25"/>
      <c r="B1364" s="25"/>
      <c r="C1364" s="25"/>
      <c r="D1364" s="25"/>
      <c r="E1364" s="25"/>
      <c r="G1364" s="4"/>
      <c r="I1364" s="4"/>
      <c r="J1364" s="4"/>
      <c r="T1364" s="26"/>
      <c r="AD1364" s="25" t="s">
        <v>639</v>
      </c>
      <c r="AE1364" s="25">
        <v>0.17584399999999997</v>
      </c>
      <c r="AF1364" s="25">
        <v>0.17584399999999997</v>
      </c>
      <c r="AG1364" s="25" t="s">
        <v>20</v>
      </c>
      <c r="AH1364" s="25" t="s">
        <v>219</v>
      </c>
    </row>
    <row r="1365" spans="1:34" customFormat="1" x14ac:dyDescent="0.25">
      <c r="A1365" s="25"/>
      <c r="B1365" s="25"/>
      <c r="C1365" s="25"/>
      <c r="D1365" s="25"/>
      <c r="E1365" s="25"/>
      <c r="G1365" s="4"/>
      <c r="I1365" s="4"/>
      <c r="J1365" s="4"/>
      <c r="T1365" s="26"/>
      <c r="AD1365" s="25" t="s">
        <v>999</v>
      </c>
      <c r="AE1365" s="25">
        <v>0.21088700000000002</v>
      </c>
      <c r="AF1365" s="25">
        <v>0.21088700000000002</v>
      </c>
      <c r="AG1365" s="25" t="s">
        <v>16</v>
      </c>
      <c r="AH1365" s="25" t="s">
        <v>223</v>
      </c>
    </row>
    <row r="1366" spans="1:34" customFormat="1" x14ac:dyDescent="0.25">
      <c r="A1366" s="25"/>
      <c r="B1366" s="25"/>
      <c r="C1366" s="25"/>
      <c r="D1366" s="25"/>
      <c r="E1366" s="25"/>
      <c r="G1366" s="4"/>
      <c r="I1366" s="4"/>
      <c r="J1366" s="4"/>
      <c r="T1366" s="26"/>
      <c r="AD1366" s="25" t="s">
        <v>997</v>
      </c>
      <c r="AE1366" s="25">
        <v>0.25118299999999999</v>
      </c>
      <c r="AF1366" s="25">
        <v>0.25118299999999999</v>
      </c>
      <c r="AG1366" s="25" t="s">
        <v>16</v>
      </c>
      <c r="AH1366" s="25" t="s">
        <v>222</v>
      </c>
    </row>
    <row r="1367" spans="1:34" customFormat="1" x14ac:dyDescent="0.25">
      <c r="A1367" s="25"/>
      <c r="B1367" s="25"/>
      <c r="C1367" s="25"/>
      <c r="D1367" s="25"/>
      <c r="E1367" s="25"/>
      <c r="G1367" s="4"/>
      <c r="I1367" s="4"/>
      <c r="J1367" s="4"/>
      <c r="T1367" s="26"/>
      <c r="AD1367" s="25" t="s">
        <v>667</v>
      </c>
      <c r="AE1367" s="25">
        <v>15.359452999999993</v>
      </c>
      <c r="AF1367" s="25">
        <v>15.359452999999993</v>
      </c>
      <c r="AG1367" s="25" t="s">
        <v>17</v>
      </c>
      <c r="AH1367" s="25" t="s">
        <v>225</v>
      </c>
    </row>
    <row r="1368" spans="1:34" customFormat="1" x14ac:dyDescent="0.25">
      <c r="A1368" s="25"/>
      <c r="B1368" s="25"/>
      <c r="C1368" s="25"/>
      <c r="D1368" s="25"/>
      <c r="E1368" s="25"/>
      <c r="G1368" s="4"/>
      <c r="I1368" s="4"/>
      <c r="J1368" s="4"/>
      <c r="T1368" s="26"/>
      <c r="AD1368" s="25" t="s">
        <v>664</v>
      </c>
      <c r="AE1368" s="25">
        <v>15.765048999999996</v>
      </c>
      <c r="AF1368" s="25">
        <v>15.765048999999996</v>
      </c>
      <c r="AG1368" s="25" t="s">
        <v>17</v>
      </c>
      <c r="AH1368" s="25" t="s">
        <v>218</v>
      </c>
    </row>
    <row r="1369" spans="1:34" customFormat="1" x14ac:dyDescent="0.25">
      <c r="A1369" s="25"/>
      <c r="B1369" s="25"/>
      <c r="C1369" s="25"/>
      <c r="D1369" s="25"/>
      <c r="E1369" s="25"/>
      <c r="G1369" s="4"/>
      <c r="I1369" s="4"/>
      <c r="J1369" s="4"/>
      <c r="T1369" s="26"/>
      <c r="AD1369" s="25" t="s">
        <v>666</v>
      </c>
      <c r="AE1369" s="25">
        <v>15.424535000000001</v>
      </c>
      <c r="AF1369" s="25">
        <v>15.424535000000001</v>
      </c>
      <c r="AG1369" s="25" t="s">
        <v>17</v>
      </c>
      <c r="AH1369" s="25" t="s">
        <v>224</v>
      </c>
    </row>
    <row r="1370" spans="1:34" customFormat="1" x14ac:dyDescent="0.25">
      <c r="A1370" s="25"/>
      <c r="B1370" s="25"/>
      <c r="C1370" s="25"/>
      <c r="D1370" s="25"/>
      <c r="E1370" s="25"/>
      <c r="G1370" s="4"/>
      <c r="I1370" s="4"/>
      <c r="J1370" s="4"/>
      <c r="T1370" s="26"/>
      <c r="AD1370" s="25" t="s">
        <v>665</v>
      </c>
      <c r="AE1370" s="25">
        <v>15.827437999999999</v>
      </c>
      <c r="AF1370" s="25">
        <v>15.827437999999999</v>
      </c>
      <c r="AG1370" s="25" t="s">
        <v>17</v>
      </c>
      <c r="AH1370" s="25" t="s">
        <v>210</v>
      </c>
    </row>
    <row r="1371" spans="1:34" customFormat="1" x14ac:dyDescent="0.25">
      <c r="A1371" s="25"/>
      <c r="B1371" s="25"/>
      <c r="C1371" s="25"/>
      <c r="D1371" s="25"/>
      <c r="E1371" s="25"/>
      <c r="G1371" s="4"/>
      <c r="I1371" s="4"/>
      <c r="J1371" s="4"/>
      <c r="T1371" s="26"/>
      <c r="AD1371" s="25" t="s">
        <v>695</v>
      </c>
      <c r="AE1371" s="25">
        <v>15.026921000000005</v>
      </c>
      <c r="AF1371" s="25">
        <v>15.026921000000005</v>
      </c>
      <c r="AG1371" s="25" t="s">
        <v>204</v>
      </c>
      <c r="AH1371" s="25" t="s">
        <v>218</v>
      </c>
    </row>
    <row r="1372" spans="1:34" customFormat="1" x14ac:dyDescent="0.25">
      <c r="A1372" s="25"/>
      <c r="B1372" s="25"/>
      <c r="C1372" s="25"/>
      <c r="D1372" s="25"/>
      <c r="E1372" s="25"/>
      <c r="G1372" s="4"/>
      <c r="I1372" s="4"/>
      <c r="J1372" s="4"/>
      <c r="T1372" s="26"/>
      <c r="AD1372" s="25" t="s">
        <v>696</v>
      </c>
      <c r="AE1372" s="25">
        <v>15.063449999999996</v>
      </c>
      <c r="AF1372" s="25">
        <v>15.063449999999996</v>
      </c>
      <c r="AG1372" s="25" t="s">
        <v>204</v>
      </c>
      <c r="AH1372" s="25" t="s">
        <v>222</v>
      </c>
    </row>
    <row r="1373" spans="1:34" customFormat="1" x14ac:dyDescent="0.25">
      <c r="A1373" s="25"/>
      <c r="B1373" s="25"/>
      <c r="C1373" s="25"/>
      <c r="D1373" s="25"/>
      <c r="E1373" s="25"/>
      <c r="G1373" s="4"/>
      <c r="I1373" s="4"/>
      <c r="J1373" s="4"/>
      <c r="T1373" s="26"/>
      <c r="AD1373" s="25" t="s">
        <v>697</v>
      </c>
      <c r="AE1373" s="25">
        <v>14.618611999999994</v>
      </c>
      <c r="AF1373" s="25">
        <v>14.618611999999994</v>
      </c>
      <c r="AG1373" s="25" t="s">
        <v>204</v>
      </c>
      <c r="AH1373" s="25" t="s">
        <v>219</v>
      </c>
    </row>
    <row r="1374" spans="1:34" customFormat="1" x14ac:dyDescent="0.25">
      <c r="A1374" s="25"/>
      <c r="B1374" s="25"/>
      <c r="C1374" s="25"/>
      <c r="D1374" s="25"/>
      <c r="E1374" s="25"/>
      <c r="G1374" s="4"/>
      <c r="I1374" s="4"/>
      <c r="J1374" s="4"/>
      <c r="T1374" s="26"/>
      <c r="AD1374" s="25" t="s">
        <v>698</v>
      </c>
      <c r="AE1374" s="25">
        <v>14.634362000000001</v>
      </c>
      <c r="AF1374" s="25">
        <v>14.634362000000001</v>
      </c>
      <c r="AG1374" s="25" t="s">
        <v>204</v>
      </c>
      <c r="AH1374" s="25" t="s">
        <v>223</v>
      </c>
    </row>
    <row r="1375" spans="1:34" customFormat="1" x14ac:dyDescent="0.25">
      <c r="A1375" s="25"/>
      <c r="B1375" s="25"/>
      <c r="C1375" s="25"/>
      <c r="D1375" s="25"/>
      <c r="E1375" s="25"/>
      <c r="G1375" s="4"/>
      <c r="I1375" s="4"/>
      <c r="J1375" s="4"/>
      <c r="T1375" s="26"/>
      <c r="AD1375" s="25" t="s">
        <v>1025</v>
      </c>
      <c r="AE1375" s="25">
        <v>2.8</v>
      </c>
      <c r="AF1375" s="25">
        <v>2.8</v>
      </c>
      <c r="AG1375" s="25" t="s">
        <v>4</v>
      </c>
      <c r="AH1375" s="25" t="s">
        <v>214</v>
      </c>
    </row>
    <row r="1376" spans="1:34" customFormat="1" x14ac:dyDescent="0.25">
      <c r="A1376" s="25"/>
      <c r="B1376" s="25"/>
      <c r="C1376" s="25"/>
      <c r="D1376" s="25"/>
      <c r="E1376" s="25"/>
      <c r="G1376" s="4"/>
      <c r="I1376" s="4"/>
      <c r="J1376" s="4"/>
      <c r="T1376" s="26"/>
      <c r="AD1376" s="25" t="s">
        <v>690</v>
      </c>
      <c r="AE1376" s="25">
        <v>12.854486999999999</v>
      </c>
      <c r="AF1376" s="25">
        <v>12.854486999999999</v>
      </c>
      <c r="AG1376" s="25" t="s">
        <v>87</v>
      </c>
      <c r="AH1376" s="25" t="s">
        <v>210</v>
      </c>
    </row>
    <row r="1377" spans="1:34" customFormat="1" x14ac:dyDescent="0.25">
      <c r="A1377" s="25"/>
      <c r="B1377" s="25"/>
      <c r="C1377" s="25"/>
      <c r="D1377" s="25"/>
      <c r="E1377" s="25"/>
      <c r="G1377" s="4"/>
      <c r="I1377" s="4"/>
      <c r="J1377" s="4"/>
      <c r="T1377" s="26"/>
      <c r="AD1377" s="25" t="s">
        <v>1023</v>
      </c>
      <c r="AE1377" s="25">
        <v>2.15</v>
      </c>
      <c r="AF1377" s="25">
        <v>2.15</v>
      </c>
      <c r="AG1377" s="25" t="s">
        <v>4</v>
      </c>
      <c r="AH1377" s="25" t="s">
        <v>210</v>
      </c>
    </row>
    <row r="1378" spans="1:34" customFormat="1" x14ac:dyDescent="0.25">
      <c r="A1378" s="25"/>
      <c r="B1378" s="25"/>
      <c r="C1378" s="25"/>
      <c r="D1378" s="25"/>
      <c r="E1378" s="25"/>
      <c r="G1378" s="4"/>
      <c r="I1378" s="4"/>
      <c r="J1378" s="4"/>
      <c r="T1378" s="26"/>
      <c r="AD1378" s="25" t="s">
        <v>635</v>
      </c>
      <c r="AE1378" s="25">
        <v>0.18816300000000014</v>
      </c>
      <c r="AF1378" s="25">
        <v>0.18816300000000014</v>
      </c>
      <c r="AG1378" s="25" t="s">
        <v>20</v>
      </c>
      <c r="AH1378" s="25" t="s">
        <v>218</v>
      </c>
    </row>
    <row r="1379" spans="1:34" customFormat="1" x14ac:dyDescent="0.25">
      <c r="A1379" s="25"/>
      <c r="B1379" s="25"/>
      <c r="C1379" s="25"/>
      <c r="D1379" s="25"/>
      <c r="E1379" s="25"/>
      <c r="G1379" s="4"/>
      <c r="I1379" s="4"/>
      <c r="J1379" s="4"/>
      <c r="T1379" s="26"/>
      <c r="AD1379" s="25" t="s">
        <v>639</v>
      </c>
      <c r="AE1379" s="25">
        <v>0.17584399999999997</v>
      </c>
      <c r="AF1379" s="25">
        <v>0.17584399999999997</v>
      </c>
      <c r="AG1379" s="25" t="s">
        <v>20</v>
      </c>
      <c r="AH1379" s="25" t="s">
        <v>219</v>
      </c>
    </row>
    <row r="1380" spans="1:34" customFormat="1" x14ac:dyDescent="0.25">
      <c r="A1380" s="25"/>
      <c r="B1380" s="25"/>
      <c r="C1380" s="25"/>
      <c r="D1380" s="25"/>
      <c r="E1380" s="25"/>
      <c r="G1380" s="4"/>
      <c r="I1380" s="4"/>
      <c r="J1380" s="4"/>
      <c r="T1380" s="26"/>
      <c r="AD1380" s="25" t="s">
        <v>667</v>
      </c>
      <c r="AE1380" s="25">
        <v>15.359452999999993</v>
      </c>
      <c r="AF1380" s="25">
        <v>15.359452999999993</v>
      </c>
      <c r="AG1380" s="25" t="s">
        <v>17</v>
      </c>
      <c r="AH1380" s="25" t="s">
        <v>225</v>
      </c>
    </row>
    <row r="1381" spans="1:34" customFormat="1" x14ac:dyDescent="0.25">
      <c r="A1381" s="25"/>
      <c r="B1381" s="25"/>
      <c r="C1381" s="25"/>
      <c r="D1381" s="25"/>
      <c r="E1381" s="25"/>
      <c r="G1381" s="4"/>
      <c r="I1381" s="4"/>
      <c r="J1381" s="4"/>
      <c r="T1381" s="26"/>
      <c r="AD1381" s="25" t="s">
        <v>664</v>
      </c>
      <c r="AE1381" s="25">
        <v>15.765048999999996</v>
      </c>
      <c r="AF1381" s="25">
        <v>15.765048999999996</v>
      </c>
      <c r="AG1381" s="25" t="s">
        <v>17</v>
      </c>
      <c r="AH1381" s="25" t="s">
        <v>218</v>
      </c>
    </row>
    <row r="1382" spans="1:34" customFormat="1" x14ac:dyDescent="0.25">
      <c r="A1382" s="25"/>
      <c r="B1382" s="25"/>
      <c r="C1382" s="25"/>
      <c r="D1382" s="25"/>
      <c r="E1382" s="25"/>
      <c r="G1382" s="4"/>
      <c r="I1382" s="4"/>
      <c r="J1382" s="4"/>
      <c r="T1382" s="26"/>
      <c r="AD1382" s="25" t="s">
        <v>998</v>
      </c>
      <c r="AE1382" s="25">
        <v>0.21400499999999986</v>
      </c>
      <c r="AF1382" s="25">
        <v>0.21400499999999986</v>
      </c>
      <c r="AG1382" s="25" t="s">
        <v>16</v>
      </c>
      <c r="AH1382" s="25" t="s">
        <v>219</v>
      </c>
    </row>
    <row r="1383" spans="1:34" customFormat="1" x14ac:dyDescent="0.25">
      <c r="A1383" s="25"/>
      <c r="B1383" s="25"/>
      <c r="C1383" s="25"/>
      <c r="D1383" s="25"/>
      <c r="E1383" s="25"/>
      <c r="G1383" s="4"/>
      <c r="I1383" s="4"/>
      <c r="J1383" s="4"/>
      <c r="T1383" s="26"/>
      <c r="AD1383" s="25" t="s">
        <v>996</v>
      </c>
      <c r="AE1383" s="25">
        <v>0.25396199999999997</v>
      </c>
      <c r="AF1383" s="25">
        <v>0.25396199999999997</v>
      </c>
      <c r="AG1383" s="25" t="s">
        <v>16</v>
      </c>
      <c r="AH1383" s="25" t="s">
        <v>218</v>
      </c>
    </row>
    <row r="1384" spans="1:34" customFormat="1" x14ac:dyDescent="0.25">
      <c r="A1384" s="25"/>
      <c r="B1384" s="25"/>
      <c r="C1384" s="25"/>
      <c r="D1384" s="25"/>
      <c r="E1384" s="25"/>
      <c r="G1384" s="4"/>
      <c r="I1384" s="4"/>
      <c r="J1384" s="4"/>
      <c r="T1384" s="26"/>
      <c r="AD1384" s="25" t="s">
        <v>695</v>
      </c>
      <c r="AE1384" s="25">
        <v>15.026921000000005</v>
      </c>
      <c r="AF1384" s="25">
        <v>15.026921000000005</v>
      </c>
      <c r="AG1384" s="25" t="s">
        <v>204</v>
      </c>
      <c r="AH1384" s="25" t="s">
        <v>218</v>
      </c>
    </row>
    <row r="1385" spans="1:34" customFormat="1" x14ac:dyDescent="0.25">
      <c r="A1385" s="25"/>
      <c r="B1385" s="25"/>
      <c r="C1385" s="25"/>
      <c r="D1385" s="25"/>
      <c r="E1385" s="25"/>
      <c r="G1385" s="4"/>
      <c r="I1385" s="4"/>
      <c r="J1385" s="4"/>
      <c r="T1385" s="26"/>
      <c r="AD1385" s="25" t="s">
        <v>697</v>
      </c>
      <c r="AE1385" s="25">
        <v>14.618611999999994</v>
      </c>
      <c r="AF1385" s="25">
        <v>14.618611999999994</v>
      </c>
      <c r="AG1385" s="25" t="s">
        <v>204</v>
      </c>
      <c r="AH1385" s="25" t="s">
        <v>219</v>
      </c>
    </row>
    <row r="1386" spans="1:34" customFormat="1" x14ac:dyDescent="0.25">
      <c r="A1386" s="25"/>
      <c r="B1386" s="25"/>
      <c r="C1386" s="25"/>
      <c r="D1386" s="25"/>
      <c r="E1386" s="25"/>
      <c r="G1386" s="4"/>
      <c r="I1386" s="4"/>
      <c r="J1386" s="4"/>
      <c r="T1386" s="26"/>
      <c r="AD1386" s="25" t="s">
        <v>690</v>
      </c>
      <c r="AE1386" s="25">
        <v>12.854486999999999</v>
      </c>
      <c r="AF1386" s="25">
        <v>12.854486999999999</v>
      </c>
      <c r="AG1386" s="25" t="s">
        <v>87</v>
      </c>
      <c r="AH1386" s="25" t="s">
        <v>210</v>
      </c>
    </row>
    <row r="1387" spans="1:34" customFormat="1" x14ac:dyDescent="0.25">
      <c r="A1387" s="25"/>
      <c r="B1387" s="25"/>
      <c r="C1387" s="25"/>
      <c r="D1387" s="25"/>
      <c r="E1387" s="25"/>
      <c r="G1387" s="4"/>
      <c r="I1387" s="4"/>
      <c r="J1387" s="4"/>
      <c r="T1387" s="26"/>
      <c r="AD1387" s="25" t="s">
        <v>667</v>
      </c>
      <c r="AE1387" s="25">
        <v>15.359452999999993</v>
      </c>
      <c r="AF1387" s="25">
        <v>15.359452999999993</v>
      </c>
      <c r="AG1387" s="25" t="s">
        <v>17</v>
      </c>
      <c r="AH1387" s="25" t="s">
        <v>225</v>
      </c>
    </row>
    <row r="1388" spans="1:34" customFormat="1" x14ac:dyDescent="0.25">
      <c r="A1388" s="25"/>
      <c r="B1388" s="25"/>
      <c r="C1388" s="25"/>
      <c r="D1388" s="25"/>
      <c r="E1388" s="25"/>
      <c r="G1388" s="4"/>
      <c r="I1388" s="4"/>
      <c r="J1388" s="4"/>
      <c r="T1388" s="26"/>
      <c r="AD1388" s="25" t="s">
        <v>664</v>
      </c>
      <c r="AE1388" s="25">
        <v>15.765048999999996</v>
      </c>
      <c r="AF1388" s="25">
        <v>15.765048999999996</v>
      </c>
      <c r="AG1388" s="25" t="s">
        <v>17</v>
      </c>
      <c r="AH1388" s="25" t="s">
        <v>218</v>
      </c>
    </row>
    <row r="1389" spans="1:34" customFormat="1" x14ac:dyDescent="0.25">
      <c r="A1389" s="25"/>
      <c r="B1389" s="25"/>
      <c r="C1389" s="25"/>
      <c r="D1389" s="25"/>
      <c r="E1389" s="25"/>
      <c r="G1389" s="4"/>
      <c r="I1389" s="4"/>
      <c r="J1389" s="4"/>
      <c r="T1389" s="26"/>
      <c r="AD1389" s="25" t="s">
        <v>695</v>
      </c>
      <c r="AE1389" s="25">
        <v>15.026921000000005</v>
      </c>
      <c r="AF1389" s="25">
        <v>15.026921000000005</v>
      </c>
      <c r="AG1389" s="25" t="s">
        <v>204</v>
      </c>
      <c r="AH1389" s="25" t="s">
        <v>218</v>
      </c>
    </row>
    <row r="1390" spans="1:34" customFormat="1" x14ac:dyDescent="0.25">
      <c r="A1390" s="25"/>
      <c r="B1390" s="25"/>
      <c r="C1390" s="25"/>
      <c r="D1390" s="25"/>
      <c r="E1390" s="25"/>
      <c r="G1390" s="4"/>
      <c r="I1390" s="4"/>
      <c r="J1390" s="4"/>
      <c r="T1390" s="26"/>
      <c r="AD1390" s="25" t="s">
        <v>697</v>
      </c>
      <c r="AE1390" s="25">
        <v>14.618611999999994</v>
      </c>
      <c r="AF1390" s="25">
        <v>14.618611999999994</v>
      </c>
      <c r="AG1390" s="25" t="s">
        <v>204</v>
      </c>
      <c r="AH1390" s="25" t="s">
        <v>219</v>
      </c>
    </row>
    <row r="1391" spans="1:34" customFormat="1" x14ac:dyDescent="0.25">
      <c r="A1391" s="25"/>
      <c r="B1391" s="25"/>
      <c r="C1391" s="25"/>
      <c r="D1391" s="25"/>
      <c r="E1391" s="25"/>
      <c r="G1391" s="4"/>
      <c r="I1391" s="4"/>
      <c r="J1391" s="4"/>
      <c r="T1391" s="26"/>
      <c r="AD1391" s="25" t="s">
        <v>690</v>
      </c>
      <c r="AE1391" s="25">
        <v>12.854486999999999</v>
      </c>
      <c r="AF1391" s="25">
        <v>12.854486999999999</v>
      </c>
      <c r="AG1391" s="25" t="s">
        <v>87</v>
      </c>
      <c r="AH1391" s="25" t="s">
        <v>210</v>
      </c>
    </row>
    <row r="1392" spans="1:34" customFormat="1" x14ac:dyDescent="0.25">
      <c r="A1392" s="25"/>
      <c r="B1392" s="25"/>
      <c r="C1392" s="25"/>
      <c r="D1392" s="25"/>
      <c r="E1392" s="25"/>
      <c r="G1392" s="4"/>
      <c r="I1392" s="4"/>
      <c r="J1392" s="4"/>
      <c r="T1392" s="26"/>
      <c r="AD1392" s="25" t="s">
        <v>635</v>
      </c>
      <c r="AE1392" s="25">
        <v>0.18816300000000014</v>
      </c>
      <c r="AF1392" s="25">
        <v>0.18816300000000014</v>
      </c>
      <c r="AG1392" s="25" t="s">
        <v>20</v>
      </c>
      <c r="AH1392" s="25" t="s">
        <v>218</v>
      </c>
    </row>
    <row r="1393" spans="1:34" customFormat="1" x14ac:dyDescent="0.25">
      <c r="A1393" s="25"/>
      <c r="B1393" s="25"/>
      <c r="C1393" s="25"/>
      <c r="D1393" s="25"/>
      <c r="E1393" s="25"/>
      <c r="G1393" s="4"/>
      <c r="I1393" s="4"/>
      <c r="J1393" s="4"/>
      <c r="T1393" s="26"/>
      <c r="AD1393" s="25" t="s">
        <v>639</v>
      </c>
      <c r="AE1393" s="25">
        <v>0.17584399999999997</v>
      </c>
      <c r="AF1393" s="25">
        <v>0.17584399999999997</v>
      </c>
      <c r="AG1393" s="25" t="s">
        <v>20</v>
      </c>
      <c r="AH1393" s="25" t="s">
        <v>219</v>
      </c>
    </row>
    <row r="1394" spans="1:34" customFormat="1" x14ac:dyDescent="0.25">
      <c r="A1394" s="25"/>
      <c r="B1394" s="25"/>
      <c r="C1394" s="25"/>
      <c r="D1394" s="25"/>
      <c r="E1394" s="25"/>
      <c r="G1394" s="4"/>
      <c r="I1394" s="4"/>
      <c r="J1394" s="4"/>
      <c r="T1394" s="26"/>
      <c r="AD1394" s="25" t="s">
        <v>998</v>
      </c>
      <c r="AE1394" s="25">
        <v>0.21400499999999986</v>
      </c>
      <c r="AF1394" s="25">
        <v>0.21400499999999986</v>
      </c>
      <c r="AG1394" s="25" t="s">
        <v>16</v>
      </c>
      <c r="AH1394" s="25" t="s">
        <v>219</v>
      </c>
    </row>
    <row r="1395" spans="1:34" customFormat="1" x14ac:dyDescent="0.25">
      <c r="A1395" s="25"/>
      <c r="B1395" s="25"/>
      <c r="C1395" s="25"/>
      <c r="D1395" s="25"/>
      <c r="E1395" s="25"/>
      <c r="G1395" s="4"/>
      <c r="I1395" s="4"/>
      <c r="J1395" s="4"/>
      <c r="T1395" s="26"/>
      <c r="AD1395" s="25" t="s">
        <v>996</v>
      </c>
      <c r="AE1395" s="25">
        <v>0.25396199999999997</v>
      </c>
      <c r="AF1395" s="25">
        <v>0.25396199999999997</v>
      </c>
      <c r="AG1395" s="25" t="s">
        <v>16</v>
      </c>
      <c r="AH1395" s="25" t="s">
        <v>218</v>
      </c>
    </row>
    <row r="1396" spans="1:34" customFormat="1" x14ac:dyDescent="0.25">
      <c r="A1396" s="25"/>
      <c r="B1396" s="25"/>
      <c r="C1396" s="25"/>
      <c r="D1396" s="25"/>
      <c r="E1396" s="25"/>
      <c r="G1396" s="4"/>
      <c r="I1396" s="4"/>
      <c r="J1396" s="4"/>
      <c r="T1396" s="26"/>
      <c r="AD1396" s="25" t="s">
        <v>664</v>
      </c>
      <c r="AE1396" s="25">
        <v>15.765048999999996</v>
      </c>
      <c r="AF1396" s="25">
        <v>15.765048999999996</v>
      </c>
      <c r="AG1396" s="25" t="s">
        <v>17</v>
      </c>
      <c r="AH1396" s="25" t="s">
        <v>218</v>
      </c>
    </row>
    <row r="1397" spans="1:34" customFormat="1" x14ac:dyDescent="0.25">
      <c r="A1397" s="25"/>
      <c r="B1397" s="25"/>
      <c r="C1397" s="25"/>
      <c r="D1397" s="25"/>
      <c r="E1397" s="25"/>
      <c r="G1397" s="4"/>
      <c r="I1397" s="4"/>
      <c r="J1397" s="4"/>
      <c r="T1397" s="26"/>
      <c r="AD1397" s="25" t="s">
        <v>667</v>
      </c>
      <c r="AE1397" s="25">
        <v>15.359452999999993</v>
      </c>
      <c r="AF1397" s="25">
        <v>15.359452999999993</v>
      </c>
      <c r="AG1397" s="25" t="s">
        <v>17</v>
      </c>
      <c r="AH1397" s="25" t="s">
        <v>225</v>
      </c>
    </row>
    <row r="1398" spans="1:34" customFormat="1" x14ac:dyDescent="0.25">
      <c r="A1398" s="25"/>
      <c r="B1398" s="25"/>
      <c r="C1398" s="25"/>
      <c r="D1398" s="25"/>
      <c r="E1398" s="25"/>
      <c r="G1398" s="4"/>
      <c r="I1398" s="4"/>
      <c r="J1398" s="4"/>
      <c r="T1398" s="26"/>
      <c r="AD1398" s="25" t="s">
        <v>695</v>
      </c>
      <c r="AE1398" s="25">
        <v>15.026921000000005</v>
      </c>
      <c r="AF1398" s="25">
        <v>15.026921000000005</v>
      </c>
      <c r="AG1398" s="25" t="s">
        <v>204</v>
      </c>
      <c r="AH1398" s="25" t="s">
        <v>218</v>
      </c>
    </row>
    <row r="1399" spans="1:34" customFormat="1" x14ac:dyDescent="0.25">
      <c r="A1399" s="25"/>
      <c r="B1399" s="25"/>
      <c r="C1399" s="25"/>
      <c r="D1399" s="25"/>
      <c r="E1399" s="25"/>
      <c r="G1399" s="4"/>
      <c r="I1399" s="4"/>
      <c r="J1399" s="4"/>
      <c r="T1399" s="26"/>
      <c r="AD1399" s="25" t="s">
        <v>697</v>
      </c>
      <c r="AE1399" s="25">
        <v>14.618611999999994</v>
      </c>
      <c r="AF1399" s="25">
        <v>14.618611999999994</v>
      </c>
      <c r="AG1399" s="25" t="s">
        <v>204</v>
      </c>
      <c r="AH1399" s="25" t="s">
        <v>219</v>
      </c>
    </row>
    <row r="1400" spans="1:34" customFormat="1" x14ac:dyDescent="0.25">
      <c r="A1400" s="25"/>
      <c r="B1400" s="25"/>
      <c r="C1400" s="25"/>
      <c r="D1400" s="25"/>
      <c r="E1400" s="25"/>
      <c r="G1400" s="4"/>
      <c r="I1400" s="4"/>
      <c r="J1400" s="4"/>
      <c r="T1400" s="26"/>
      <c r="AD1400" s="25" t="s">
        <v>690</v>
      </c>
      <c r="AE1400" s="25">
        <v>12.854486999999999</v>
      </c>
      <c r="AF1400" s="25">
        <v>12.854486999999999</v>
      </c>
      <c r="AG1400" s="25" t="s">
        <v>87</v>
      </c>
      <c r="AH1400" s="25" t="s">
        <v>210</v>
      </c>
    </row>
    <row r="1401" spans="1:34" customFormat="1" x14ac:dyDescent="0.25">
      <c r="A1401" s="25"/>
      <c r="B1401" s="25"/>
      <c r="C1401" s="25"/>
      <c r="D1401" s="25"/>
      <c r="E1401" s="25"/>
      <c r="G1401" s="4"/>
      <c r="I1401" s="4"/>
      <c r="J1401" s="4"/>
      <c r="T1401" s="26"/>
      <c r="AD1401" s="25" t="s">
        <v>635</v>
      </c>
      <c r="AE1401" s="25">
        <v>0.18816300000000014</v>
      </c>
      <c r="AF1401" s="25">
        <v>0.18816300000000014</v>
      </c>
      <c r="AG1401" s="25" t="s">
        <v>20</v>
      </c>
      <c r="AH1401" s="25" t="s">
        <v>218</v>
      </c>
    </row>
    <row r="1402" spans="1:34" customFormat="1" x14ac:dyDescent="0.25">
      <c r="A1402" s="25"/>
      <c r="B1402" s="25"/>
      <c r="C1402" s="25"/>
      <c r="D1402" s="25"/>
      <c r="E1402" s="25"/>
      <c r="G1402" s="4"/>
      <c r="I1402" s="4"/>
      <c r="J1402" s="4"/>
      <c r="T1402" s="26"/>
      <c r="AD1402" s="25" t="s">
        <v>639</v>
      </c>
      <c r="AE1402" s="25">
        <v>0.17584399999999997</v>
      </c>
      <c r="AF1402" s="25">
        <v>0.17584399999999997</v>
      </c>
      <c r="AG1402" s="25" t="s">
        <v>20</v>
      </c>
      <c r="AH1402" s="25" t="s">
        <v>219</v>
      </c>
    </row>
    <row r="1403" spans="1:34" customFormat="1" x14ac:dyDescent="0.25">
      <c r="A1403" s="25"/>
      <c r="B1403" s="25"/>
      <c r="C1403" s="25"/>
      <c r="D1403" s="25"/>
      <c r="E1403" s="25"/>
      <c r="G1403" s="4"/>
      <c r="I1403" s="4"/>
      <c r="J1403" s="4"/>
      <c r="T1403" s="26"/>
      <c r="AD1403" s="25" t="s">
        <v>996</v>
      </c>
      <c r="AE1403" s="25">
        <v>0.25396199999999997</v>
      </c>
      <c r="AF1403" s="25">
        <v>0.25396199999999997</v>
      </c>
      <c r="AG1403" s="25" t="s">
        <v>16</v>
      </c>
      <c r="AH1403" s="25" t="s">
        <v>218</v>
      </c>
    </row>
    <row r="1404" spans="1:34" customFormat="1" x14ac:dyDescent="0.25">
      <c r="A1404" s="25"/>
      <c r="B1404" s="25"/>
      <c r="C1404" s="25"/>
      <c r="D1404" s="25"/>
      <c r="E1404" s="25"/>
      <c r="G1404" s="4"/>
      <c r="I1404" s="4"/>
      <c r="J1404" s="4"/>
      <c r="T1404" s="26"/>
      <c r="AD1404" s="25" t="s">
        <v>998</v>
      </c>
      <c r="AE1404" s="25">
        <v>0.21400499999999986</v>
      </c>
      <c r="AF1404" s="25">
        <v>0.21400499999999986</v>
      </c>
      <c r="AG1404" s="25" t="s">
        <v>16</v>
      </c>
      <c r="AH1404" s="25" t="s">
        <v>219</v>
      </c>
    </row>
    <row r="1405" spans="1:34" customFormat="1" x14ac:dyDescent="0.25">
      <c r="A1405" s="25"/>
      <c r="B1405" s="25"/>
      <c r="C1405" s="25"/>
      <c r="D1405" s="25"/>
      <c r="E1405" s="25"/>
      <c r="G1405" s="4"/>
      <c r="I1405" s="4"/>
      <c r="J1405" s="4"/>
      <c r="T1405" s="26"/>
      <c r="AD1405" s="25" t="s">
        <v>664</v>
      </c>
      <c r="AE1405" s="25">
        <v>15.765048999999996</v>
      </c>
      <c r="AF1405" s="25">
        <v>15.765048999999996</v>
      </c>
      <c r="AG1405" s="25" t="s">
        <v>17</v>
      </c>
      <c r="AH1405" s="25" t="s">
        <v>218</v>
      </c>
    </row>
    <row r="1406" spans="1:34" customFormat="1" x14ac:dyDescent="0.25">
      <c r="A1406" s="25"/>
      <c r="B1406" s="25"/>
      <c r="C1406" s="25"/>
      <c r="D1406" s="25"/>
      <c r="E1406" s="25"/>
      <c r="G1406" s="4"/>
      <c r="I1406" s="4"/>
      <c r="J1406" s="4"/>
      <c r="T1406" s="26"/>
      <c r="AD1406" s="25" t="s">
        <v>667</v>
      </c>
      <c r="AE1406" s="25">
        <v>15.359452999999993</v>
      </c>
      <c r="AF1406" s="25">
        <v>15.359452999999993</v>
      </c>
      <c r="AG1406" s="25" t="s">
        <v>17</v>
      </c>
      <c r="AH1406" s="25" t="s">
        <v>225</v>
      </c>
    </row>
    <row r="1407" spans="1:34" customFormat="1" x14ac:dyDescent="0.25">
      <c r="A1407" s="25"/>
      <c r="B1407" s="25"/>
      <c r="C1407" s="25"/>
      <c r="D1407" s="25"/>
      <c r="E1407" s="25"/>
      <c r="G1407" s="4"/>
      <c r="I1407" s="4"/>
      <c r="J1407" s="4"/>
      <c r="T1407" s="26"/>
      <c r="AD1407" s="25" t="s">
        <v>695</v>
      </c>
      <c r="AE1407" s="25">
        <v>15.026921000000005</v>
      </c>
      <c r="AF1407" s="25">
        <v>15.026921000000005</v>
      </c>
      <c r="AG1407" s="25" t="s">
        <v>204</v>
      </c>
      <c r="AH1407" s="25" t="s">
        <v>218</v>
      </c>
    </row>
    <row r="1408" spans="1:34" customFormat="1" x14ac:dyDescent="0.25">
      <c r="A1408" s="25"/>
      <c r="B1408" s="25"/>
      <c r="C1408" s="25"/>
      <c r="D1408" s="25"/>
      <c r="E1408" s="25"/>
      <c r="G1408" s="4"/>
      <c r="I1408" s="4"/>
      <c r="J1408" s="4"/>
      <c r="T1408" s="26"/>
      <c r="AD1408" s="25" t="s">
        <v>697</v>
      </c>
      <c r="AE1408" s="25">
        <v>14.618611999999994</v>
      </c>
      <c r="AF1408" s="25">
        <v>14.618611999999994</v>
      </c>
      <c r="AG1408" s="25" t="s">
        <v>204</v>
      </c>
      <c r="AH1408" s="25" t="s">
        <v>219</v>
      </c>
    </row>
    <row r="1409" spans="1:34" customFormat="1" x14ac:dyDescent="0.25">
      <c r="A1409" s="25"/>
      <c r="B1409" s="25"/>
      <c r="C1409" s="25"/>
      <c r="D1409" s="25"/>
      <c r="E1409" s="25"/>
      <c r="G1409" s="4"/>
      <c r="I1409" s="4"/>
      <c r="J1409" s="4"/>
      <c r="T1409" s="26"/>
      <c r="AD1409" s="25" t="s">
        <v>635</v>
      </c>
      <c r="AE1409" s="25">
        <v>0.18816300000000014</v>
      </c>
      <c r="AF1409" s="25">
        <v>0.18816300000000014</v>
      </c>
      <c r="AG1409" s="25" t="s">
        <v>20</v>
      </c>
      <c r="AH1409" s="25" t="s">
        <v>218</v>
      </c>
    </row>
    <row r="1410" spans="1:34" customFormat="1" x14ac:dyDescent="0.25">
      <c r="A1410" s="25"/>
      <c r="B1410" s="25"/>
      <c r="C1410" s="25"/>
      <c r="D1410" s="25"/>
      <c r="E1410" s="25"/>
      <c r="G1410" s="4"/>
      <c r="I1410" s="4"/>
      <c r="J1410" s="4"/>
      <c r="T1410" s="26"/>
      <c r="AD1410" s="25" t="s">
        <v>639</v>
      </c>
      <c r="AE1410" s="25">
        <v>0.17584399999999997</v>
      </c>
      <c r="AF1410" s="25">
        <v>0.17584399999999997</v>
      </c>
      <c r="AG1410" s="25" t="s">
        <v>20</v>
      </c>
      <c r="AH1410" s="25" t="s">
        <v>219</v>
      </c>
    </row>
    <row r="1411" spans="1:34" customFormat="1" x14ac:dyDescent="0.25">
      <c r="A1411" s="25"/>
      <c r="B1411" s="25"/>
      <c r="C1411" s="25"/>
      <c r="D1411" s="25"/>
      <c r="E1411" s="25"/>
      <c r="G1411" s="4"/>
      <c r="I1411" s="4"/>
      <c r="J1411" s="4"/>
      <c r="T1411" s="26"/>
      <c r="AD1411" s="25" t="s">
        <v>656</v>
      </c>
      <c r="AE1411" s="25">
        <v>19.30333700000001</v>
      </c>
      <c r="AF1411" s="25">
        <v>19.30333700000001</v>
      </c>
      <c r="AG1411" s="25" t="s">
        <v>15</v>
      </c>
      <c r="AH1411" s="25" t="s">
        <v>218</v>
      </c>
    </row>
    <row r="1412" spans="1:34" customFormat="1" x14ac:dyDescent="0.25">
      <c r="A1412" s="25"/>
      <c r="B1412" s="25"/>
      <c r="C1412" s="25"/>
      <c r="D1412" s="25"/>
      <c r="E1412" s="25"/>
      <c r="G1412" s="4"/>
      <c r="I1412" s="4"/>
      <c r="J1412" s="4"/>
      <c r="T1412" s="26"/>
      <c r="AD1412" s="25" t="s">
        <v>996</v>
      </c>
      <c r="AE1412" s="25">
        <v>0.25396199999999997</v>
      </c>
      <c r="AF1412" s="25">
        <v>0.25396199999999997</v>
      </c>
      <c r="AG1412" s="25" t="s">
        <v>16</v>
      </c>
      <c r="AH1412" s="25" t="s">
        <v>218</v>
      </c>
    </row>
    <row r="1413" spans="1:34" customFormat="1" x14ac:dyDescent="0.25">
      <c r="A1413" s="25"/>
      <c r="B1413" s="25"/>
      <c r="C1413" s="25"/>
      <c r="D1413" s="25"/>
      <c r="E1413" s="25"/>
      <c r="G1413" s="4"/>
      <c r="I1413" s="4"/>
      <c r="J1413" s="4"/>
      <c r="T1413" s="26"/>
      <c r="AD1413" s="25" t="s">
        <v>998</v>
      </c>
      <c r="AE1413" s="25">
        <v>0.21400499999999986</v>
      </c>
      <c r="AF1413" s="25">
        <v>0.21400499999999986</v>
      </c>
      <c r="AG1413" s="25" t="s">
        <v>16</v>
      </c>
      <c r="AH1413" s="25" t="s">
        <v>219</v>
      </c>
    </row>
    <row r="1414" spans="1:34" customFormat="1" x14ac:dyDescent="0.25">
      <c r="A1414" s="25"/>
      <c r="B1414" s="25"/>
      <c r="C1414" s="25"/>
      <c r="D1414" s="25"/>
      <c r="E1414" s="25"/>
      <c r="G1414" s="4"/>
      <c r="I1414" s="4"/>
      <c r="J1414" s="4"/>
      <c r="T1414" s="26"/>
      <c r="AD1414" s="25" t="s">
        <v>664</v>
      </c>
      <c r="AE1414" s="25">
        <v>15.765048999999996</v>
      </c>
      <c r="AF1414" s="25">
        <v>15.765048999999996</v>
      </c>
      <c r="AG1414" s="25" t="s">
        <v>17</v>
      </c>
      <c r="AH1414" s="25" t="s">
        <v>218</v>
      </c>
    </row>
    <row r="1415" spans="1:34" customFormat="1" x14ac:dyDescent="0.25">
      <c r="A1415" s="25"/>
      <c r="B1415" s="25"/>
      <c r="C1415" s="25"/>
      <c r="D1415" s="25"/>
      <c r="E1415" s="25"/>
      <c r="G1415" s="4"/>
      <c r="I1415" s="4"/>
      <c r="J1415" s="4"/>
      <c r="T1415" s="26"/>
      <c r="AD1415" s="25" t="s">
        <v>667</v>
      </c>
      <c r="AE1415" s="25">
        <v>15.359452999999993</v>
      </c>
      <c r="AF1415" s="25">
        <v>15.359452999999993</v>
      </c>
      <c r="AG1415" s="25" t="s">
        <v>17</v>
      </c>
      <c r="AH1415" s="25" t="s">
        <v>225</v>
      </c>
    </row>
    <row r="1416" spans="1:34" customFormat="1" x14ac:dyDescent="0.25">
      <c r="A1416" s="25"/>
      <c r="B1416" s="25"/>
      <c r="C1416" s="25"/>
      <c r="D1416" s="25"/>
      <c r="E1416" s="25"/>
      <c r="G1416" s="4"/>
      <c r="I1416" s="4"/>
      <c r="J1416" s="4"/>
      <c r="T1416" s="26"/>
      <c r="AD1416" s="25" t="s">
        <v>695</v>
      </c>
      <c r="AE1416" s="25">
        <v>15.026921000000005</v>
      </c>
      <c r="AF1416" s="25">
        <v>15.026921000000005</v>
      </c>
      <c r="AG1416" s="25" t="s">
        <v>204</v>
      </c>
      <c r="AH1416" s="25" t="s">
        <v>218</v>
      </c>
    </row>
    <row r="1417" spans="1:34" customFormat="1" x14ac:dyDescent="0.25">
      <c r="A1417" s="25"/>
      <c r="B1417" s="25"/>
      <c r="C1417" s="25"/>
      <c r="D1417" s="25"/>
      <c r="E1417" s="25"/>
      <c r="G1417" s="4"/>
      <c r="I1417" s="4"/>
      <c r="J1417" s="4"/>
      <c r="T1417" s="26"/>
      <c r="AD1417" s="25" t="s">
        <v>697</v>
      </c>
      <c r="AE1417" s="25">
        <v>14.618611999999994</v>
      </c>
      <c r="AF1417" s="25">
        <v>14.618611999999994</v>
      </c>
      <c r="AG1417" s="25" t="s">
        <v>204</v>
      </c>
      <c r="AH1417" s="25" t="s">
        <v>219</v>
      </c>
    </row>
    <row r="1418" spans="1:34" customFormat="1" x14ac:dyDescent="0.25">
      <c r="A1418" s="25"/>
      <c r="B1418" s="25"/>
      <c r="C1418" s="25"/>
      <c r="D1418" s="25"/>
      <c r="E1418" s="25"/>
      <c r="G1418" s="4"/>
      <c r="I1418" s="4"/>
      <c r="J1418" s="4"/>
      <c r="T1418" s="26"/>
      <c r="AD1418" s="25" t="s">
        <v>690</v>
      </c>
      <c r="AE1418" s="25">
        <v>12.854486999999999</v>
      </c>
      <c r="AF1418" s="25">
        <v>12.854486999999999</v>
      </c>
      <c r="AG1418" s="25" t="s">
        <v>87</v>
      </c>
      <c r="AH1418" s="25" t="s">
        <v>210</v>
      </c>
    </row>
    <row r="1419" spans="1:34" customFormat="1" x14ac:dyDescent="0.25">
      <c r="A1419" s="25"/>
      <c r="B1419" s="25"/>
      <c r="C1419" s="25"/>
      <c r="D1419" s="25"/>
      <c r="E1419" s="25"/>
      <c r="G1419" s="4"/>
      <c r="I1419" s="4"/>
      <c r="J1419" s="4"/>
      <c r="T1419" s="26"/>
      <c r="AD1419" s="25" t="s">
        <v>666</v>
      </c>
      <c r="AE1419" s="25">
        <v>15.424535000000001</v>
      </c>
      <c r="AF1419" s="25">
        <v>15.424535000000001</v>
      </c>
      <c r="AG1419" s="25" t="s">
        <v>17</v>
      </c>
      <c r="AH1419" s="25" t="s">
        <v>224</v>
      </c>
    </row>
    <row r="1420" spans="1:34" customFormat="1" x14ac:dyDescent="0.25">
      <c r="A1420" s="25"/>
      <c r="B1420" s="25"/>
      <c r="C1420" s="25"/>
      <c r="D1420" s="25"/>
      <c r="E1420" s="25"/>
      <c r="G1420" s="4"/>
      <c r="I1420" s="4"/>
      <c r="J1420" s="4"/>
      <c r="T1420" s="26"/>
      <c r="AD1420" s="25" t="s">
        <v>690</v>
      </c>
      <c r="AE1420" s="25">
        <v>12.854486999999999</v>
      </c>
      <c r="AF1420" s="25">
        <v>12.854486999999999</v>
      </c>
      <c r="AG1420" s="25" t="s">
        <v>87</v>
      </c>
      <c r="AH1420" s="25" t="s">
        <v>210</v>
      </c>
    </row>
    <row r="1421" spans="1:34" customFormat="1" x14ac:dyDescent="0.25">
      <c r="A1421" s="25"/>
      <c r="B1421" s="25"/>
      <c r="C1421" s="25"/>
      <c r="D1421" s="25"/>
      <c r="E1421" s="25"/>
      <c r="G1421" s="4"/>
      <c r="I1421" s="4"/>
      <c r="J1421" s="4"/>
      <c r="T1421" s="26"/>
      <c r="AD1421" s="25" t="s">
        <v>667</v>
      </c>
      <c r="AE1421" s="25">
        <v>15.359452999999993</v>
      </c>
      <c r="AF1421" s="25">
        <v>15.359452999999993</v>
      </c>
      <c r="AG1421" s="25" t="s">
        <v>17</v>
      </c>
      <c r="AH1421" s="25" t="s">
        <v>225</v>
      </c>
    </row>
    <row r="1422" spans="1:34" customFormat="1" x14ac:dyDescent="0.25">
      <c r="A1422" s="25"/>
      <c r="B1422" s="25"/>
      <c r="C1422" s="25"/>
      <c r="D1422" s="25"/>
      <c r="E1422" s="25"/>
      <c r="G1422" s="4"/>
      <c r="I1422" s="4"/>
      <c r="J1422" s="4"/>
      <c r="T1422" s="26"/>
      <c r="AD1422" s="25" t="s">
        <v>695</v>
      </c>
      <c r="AE1422" s="25">
        <v>15.026921000000005</v>
      </c>
      <c r="AF1422" s="25">
        <v>15.026921000000005</v>
      </c>
      <c r="AG1422" s="25" t="s">
        <v>204</v>
      </c>
      <c r="AH1422" s="25" t="s">
        <v>218</v>
      </c>
    </row>
    <row r="1423" spans="1:34" customFormat="1" x14ac:dyDescent="0.25">
      <c r="A1423" s="25"/>
      <c r="B1423" s="25"/>
      <c r="C1423" s="25"/>
      <c r="D1423" s="25"/>
      <c r="E1423" s="25"/>
      <c r="G1423" s="4"/>
      <c r="I1423" s="4"/>
      <c r="J1423" s="4"/>
      <c r="T1423" s="26"/>
      <c r="AD1423" s="25" t="s">
        <v>697</v>
      </c>
      <c r="AE1423" s="25">
        <v>14.618611999999994</v>
      </c>
      <c r="AF1423" s="25">
        <v>14.618611999999994</v>
      </c>
      <c r="AG1423" s="25" t="s">
        <v>204</v>
      </c>
      <c r="AH1423" s="25" t="s">
        <v>219</v>
      </c>
    </row>
    <row r="1424" spans="1:34" customFormat="1" x14ac:dyDescent="0.25">
      <c r="A1424" s="25"/>
      <c r="B1424" s="25"/>
      <c r="C1424" s="25"/>
      <c r="D1424" s="25"/>
      <c r="E1424" s="25"/>
      <c r="G1424" s="4"/>
      <c r="I1424" s="4"/>
      <c r="J1424" s="4"/>
      <c r="T1424" s="26"/>
      <c r="AD1424" s="25" t="s">
        <v>696</v>
      </c>
      <c r="AE1424" s="25">
        <v>15.063449999999996</v>
      </c>
      <c r="AF1424" s="25">
        <v>15.063449999999996</v>
      </c>
      <c r="AG1424" s="25" t="s">
        <v>204</v>
      </c>
      <c r="AH1424" s="25" t="s">
        <v>222</v>
      </c>
    </row>
    <row r="1425" spans="1:34" customFormat="1" x14ac:dyDescent="0.25">
      <c r="A1425" s="25"/>
      <c r="B1425" s="25"/>
      <c r="C1425" s="25"/>
      <c r="D1425" s="25"/>
      <c r="E1425" s="25"/>
      <c r="G1425" s="4"/>
      <c r="I1425" s="4"/>
      <c r="J1425" s="4"/>
      <c r="T1425" s="26"/>
      <c r="AD1425" s="25" t="s">
        <v>698</v>
      </c>
      <c r="AE1425" s="25">
        <v>14.634362000000001</v>
      </c>
      <c r="AF1425" s="25">
        <v>14.634362000000001</v>
      </c>
      <c r="AG1425" s="25" t="s">
        <v>204</v>
      </c>
      <c r="AH1425" s="25" t="s">
        <v>223</v>
      </c>
    </row>
    <row r="1426" spans="1:34" customFormat="1" x14ac:dyDescent="0.25">
      <c r="A1426" s="25"/>
      <c r="B1426" s="25"/>
      <c r="C1426" s="25"/>
      <c r="D1426" s="25"/>
      <c r="E1426" s="25"/>
      <c r="G1426" s="4"/>
      <c r="I1426" s="4"/>
      <c r="J1426" s="4"/>
      <c r="T1426" s="26"/>
      <c r="AD1426" s="25" t="s">
        <v>635</v>
      </c>
      <c r="AE1426" s="25">
        <v>0.18816300000000014</v>
      </c>
      <c r="AF1426" s="25">
        <v>0.18816300000000014</v>
      </c>
      <c r="AG1426" s="25" t="s">
        <v>20</v>
      </c>
      <c r="AH1426" s="25" t="s">
        <v>218</v>
      </c>
    </row>
    <row r="1427" spans="1:34" customFormat="1" x14ac:dyDescent="0.25">
      <c r="A1427" s="25"/>
      <c r="B1427" s="25"/>
      <c r="C1427" s="25"/>
      <c r="D1427" s="25"/>
      <c r="E1427" s="25"/>
      <c r="G1427" s="4"/>
      <c r="I1427" s="4"/>
      <c r="J1427" s="4"/>
      <c r="T1427" s="26"/>
      <c r="AD1427" s="25" t="s">
        <v>639</v>
      </c>
      <c r="AE1427" s="25">
        <v>0.17584399999999997</v>
      </c>
      <c r="AF1427" s="25">
        <v>0.17584399999999997</v>
      </c>
      <c r="AG1427" s="25" t="s">
        <v>20</v>
      </c>
      <c r="AH1427" s="25" t="s">
        <v>219</v>
      </c>
    </row>
    <row r="1428" spans="1:34" customFormat="1" x14ac:dyDescent="0.25">
      <c r="A1428" s="25"/>
      <c r="B1428" s="25"/>
      <c r="C1428" s="25"/>
      <c r="D1428" s="25"/>
      <c r="E1428" s="25"/>
      <c r="G1428" s="4"/>
      <c r="I1428" s="4"/>
      <c r="J1428" s="4"/>
      <c r="T1428" s="26"/>
      <c r="AD1428" s="25" t="s">
        <v>656</v>
      </c>
      <c r="AE1428" s="25">
        <v>19.30333700000001</v>
      </c>
      <c r="AF1428" s="25">
        <v>19.30333700000001</v>
      </c>
      <c r="AG1428" s="25" t="s">
        <v>15</v>
      </c>
      <c r="AH1428" s="25" t="s">
        <v>218</v>
      </c>
    </row>
    <row r="1429" spans="1:34" customFormat="1" x14ac:dyDescent="0.25">
      <c r="A1429" s="25"/>
      <c r="B1429" s="25"/>
      <c r="C1429" s="25"/>
      <c r="D1429" s="25"/>
      <c r="E1429" s="25"/>
      <c r="G1429" s="4"/>
      <c r="I1429" s="4"/>
      <c r="J1429" s="4"/>
      <c r="T1429" s="26"/>
      <c r="AD1429" s="25" t="s">
        <v>659</v>
      </c>
      <c r="AE1429" s="25">
        <v>19.012426999999999</v>
      </c>
      <c r="AF1429" s="25">
        <v>19.012426999999999</v>
      </c>
      <c r="AG1429" s="25" t="s">
        <v>15</v>
      </c>
      <c r="AH1429" s="25" t="s">
        <v>222</v>
      </c>
    </row>
    <row r="1430" spans="1:34" customFormat="1" x14ac:dyDescent="0.25">
      <c r="A1430" s="25"/>
      <c r="B1430" s="25"/>
      <c r="C1430" s="25"/>
      <c r="D1430" s="25"/>
      <c r="E1430" s="25"/>
      <c r="G1430" s="4"/>
      <c r="I1430" s="4"/>
      <c r="J1430" s="4"/>
      <c r="T1430" s="26"/>
      <c r="AD1430" s="25" t="s">
        <v>996</v>
      </c>
      <c r="AE1430" s="25">
        <v>0.25396199999999997</v>
      </c>
      <c r="AF1430" s="25">
        <v>0.25396199999999997</v>
      </c>
      <c r="AG1430" s="25" t="s">
        <v>16</v>
      </c>
      <c r="AH1430" s="25" t="s">
        <v>218</v>
      </c>
    </row>
    <row r="1431" spans="1:34" customFormat="1" x14ac:dyDescent="0.25">
      <c r="A1431" s="25"/>
      <c r="B1431" s="25"/>
      <c r="C1431" s="25"/>
      <c r="D1431" s="25"/>
      <c r="E1431" s="25"/>
      <c r="G1431" s="4"/>
      <c r="I1431" s="4"/>
      <c r="J1431" s="4"/>
      <c r="T1431" s="26"/>
      <c r="AD1431" s="25" t="s">
        <v>997</v>
      </c>
      <c r="AE1431" s="25">
        <v>0.25118299999999999</v>
      </c>
      <c r="AF1431" s="25">
        <v>0.25118299999999999</v>
      </c>
      <c r="AG1431" s="25" t="s">
        <v>16</v>
      </c>
      <c r="AH1431" s="25" t="s">
        <v>222</v>
      </c>
    </row>
    <row r="1432" spans="1:34" customFormat="1" x14ac:dyDescent="0.25">
      <c r="A1432" s="25"/>
      <c r="B1432" s="25"/>
      <c r="C1432" s="25"/>
      <c r="D1432" s="25"/>
      <c r="E1432" s="25"/>
      <c r="G1432" s="4"/>
      <c r="I1432" s="4"/>
      <c r="J1432" s="4"/>
      <c r="T1432" s="26"/>
      <c r="AD1432" s="25" t="s">
        <v>998</v>
      </c>
      <c r="AE1432" s="25">
        <v>0.21400499999999986</v>
      </c>
      <c r="AF1432" s="25">
        <v>0.21400499999999986</v>
      </c>
      <c r="AG1432" s="25" t="s">
        <v>16</v>
      </c>
      <c r="AH1432" s="25" t="s">
        <v>219</v>
      </c>
    </row>
    <row r="1433" spans="1:34" customFormat="1" x14ac:dyDescent="0.25">
      <c r="A1433" s="25"/>
      <c r="B1433" s="25"/>
      <c r="C1433" s="25"/>
      <c r="D1433" s="25"/>
      <c r="E1433" s="25"/>
      <c r="G1433" s="4"/>
      <c r="I1433" s="4"/>
      <c r="J1433" s="4"/>
      <c r="T1433" s="26"/>
      <c r="AD1433" s="25" t="s">
        <v>999</v>
      </c>
      <c r="AE1433" s="25">
        <v>0.21088700000000002</v>
      </c>
      <c r="AF1433" s="25">
        <v>0.21088700000000002</v>
      </c>
      <c r="AG1433" s="25" t="s">
        <v>16</v>
      </c>
      <c r="AH1433" s="25" t="s">
        <v>223</v>
      </c>
    </row>
    <row r="1434" spans="1:34" customFormat="1" x14ac:dyDescent="0.25">
      <c r="A1434" s="25"/>
      <c r="B1434" s="25"/>
      <c r="C1434" s="25"/>
      <c r="D1434" s="25"/>
      <c r="E1434" s="25"/>
      <c r="G1434" s="4"/>
      <c r="I1434" s="4"/>
      <c r="J1434" s="4"/>
      <c r="T1434" s="26"/>
      <c r="AD1434" s="25" t="s">
        <v>664</v>
      </c>
      <c r="AE1434" s="25">
        <v>15.765048999999996</v>
      </c>
      <c r="AF1434" s="25">
        <v>15.765048999999996</v>
      </c>
      <c r="AG1434" s="25" t="s">
        <v>17</v>
      </c>
      <c r="AH1434" s="25" t="s">
        <v>218</v>
      </c>
    </row>
    <row r="1435" spans="1:34" customFormat="1" x14ac:dyDescent="0.25">
      <c r="A1435" s="25"/>
      <c r="B1435" s="25"/>
      <c r="C1435" s="25"/>
      <c r="D1435" s="25"/>
      <c r="E1435" s="25"/>
      <c r="G1435" s="4"/>
      <c r="I1435" s="4"/>
      <c r="J1435" s="4"/>
      <c r="T1435" s="26"/>
      <c r="AD1435" s="25" t="s">
        <v>665</v>
      </c>
      <c r="AE1435" s="25">
        <v>15.827437999999999</v>
      </c>
      <c r="AF1435" s="25">
        <v>15.827437999999999</v>
      </c>
      <c r="AG1435" s="25" t="s">
        <v>17</v>
      </c>
      <c r="AH1435" s="25" t="s">
        <v>210</v>
      </c>
    </row>
    <row r="1436" spans="1:34" customFormat="1" x14ac:dyDescent="0.25">
      <c r="A1436" s="25"/>
      <c r="B1436" s="25"/>
      <c r="C1436" s="25"/>
      <c r="D1436" s="25"/>
      <c r="E1436" s="25"/>
      <c r="G1436" s="4"/>
      <c r="I1436" s="4"/>
      <c r="J1436" s="4"/>
      <c r="T1436" s="26"/>
      <c r="AD1436" s="25" t="s">
        <v>690</v>
      </c>
      <c r="AE1436" s="25">
        <v>12.854486999999999</v>
      </c>
      <c r="AF1436" s="25">
        <v>12.854486999999999</v>
      </c>
      <c r="AG1436" s="25" t="s">
        <v>87</v>
      </c>
      <c r="AH1436" s="25" t="s">
        <v>210</v>
      </c>
    </row>
    <row r="1437" spans="1:34" customFormat="1" x14ac:dyDescent="0.25">
      <c r="A1437" s="25"/>
      <c r="B1437" s="25"/>
      <c r="C1437" s="25"/>
      <c r="D1437" s="25"/>
      <c r="E1437" s="25"/>
      <c r="G1437" s="4"/>
      <c r="I1437" s="4"/>
      <c r="J1437" s="4"/>
      <c r="T1437" s="26"/>
      <c r="AD1437" s="25" t="s">
        <v>635</v>
      </c>
      <c r="AE1437" s="25">
        <v>0.18816300000000014</v>
      </c>
      <c r="AF1437" s="25">
        <v>0.18816300000000014</v>
      </c>
      <c r="AG1437" s="25" t="s">
        <v>20</v>
      </c>
      <c r="AH1437" s="25" t="s">
        <v>218</v>
      </c>
    </row>
    <row r="1438" spans="1:34" customFormat="1" x14ac:dyDescent="0.25">
      <c r="A1438" s="25"/>
      <c r="B1438" s="25"/>
      <c r="C1438" s="25"/>
      <c r="D1438" s="25"/>
      <c r="E1438" s="25"/>
      <c r="G1438" s="4"/>
      <c r="I1438" s="4"/>
      <c r="J1438" s="4"/>
      <c r="T1438" s="26"/>
      <c r="AD1438" s="25" t="s">
        <v>639</v>
      </c>
      <c r="AE1438" s="25">
        <v>0.17584399999999997</v>
      </c>
      <c r="AF1438" s="25">
        <v>0.17584399999999997</v>
      </c>
      <c r="AG1438" s="25" t="s">
        <v>20</v>
      </c>
      <c r="AH1438" s="25" t="s">
        <v>219</v>
      </c>
    </row>
    <row r="1439" spans="1:34" customFormat="1" x14ac:dyDescent="0.25">
      <c r="A1439" s="25"/>
      <c r="B1439" s="25"/>
      <c r="C1439" s="25"/>
      <c r="D1439" s="25"/>
      <c r="E1439" s="25"/>
      <c r="G1439" s="4"/>
      <c r="I1439" s="4"/>
      <c r="J1439" s="4"/>
      <c r="T1439" s="26"/>
      <c r="AD1439" s="25" t="s">
        <v>656</v>
      </c>
      <c r="AE1439" s="25">
        <v>19.30333700000001</v>
      </c>
      <c r="AF1439" s="25">
        <v>19.30333700000001</v>
      </c>
      <c r="AG1439" s="25" t="s">
        <v>15</v>
      </c>
      <c r="AH1439" s="25" t="s">
        <v>218</v>
      </c>
    </row>
    <row r="1440" spans="1:34" customFormat="1" x14ac:dyDescent="0.25">
      <c r="A1440" s="25"/>
      <c r="B1440" s="25"/>
      <c r="C1440" s="25"/>
      <c r="D1440" s="25"/>
      <c r="E1440" s="25"/>
      <c r="G1440" s="4"/>
      <c r="I1440" s="4"/>
      <c r="J1440" s="4"/>
      <c r="T1440" s="26"/>
      <c r="AD1440" s="25" t="s">
        <v>996</v>
      </c>
      <c r="AE1440" s="25">
        <v>0.25396199999999997</v>
      </c>
      <c r="AF1440" s="25">
        <v>0.25396199999999997</v>
      </c>
      <c r="AG1440" s="25" t="s">
        <v>16</v>
      </c>
      <c r="AH1440" s="25" t="s">
        <v>218</v>
      </c>
    </row>
    <row r="1441" spans="1:34" customFormat="1" x14ac:dyDescent="0.25">
      <c r="A1441" s="25"/>
      <c r="B1441" s="25"/>
      <c r="C1441" s="25"/>
      <c r="D1441" s="25"/>
      <c r="E1441" s="25"/>
      <c r="G1441" s="4"/>
      <c r="I1441" s="4"/>
      <c r="J1441" s="4"/>
      <c r="T1441" s="26"/>
      <c r="AD1441" s="25" t="s">
        <v>998</v>
      </c>
      <c r="AE1441" s="25">
        <v>0.21400499999999986</v>
      </c>
      <c r="AF1441" s="25">
        <v>0.21400499999999986</v>
      </c>
      <c r="AG1441" s="25" t="s">
        <v>16</v>
      </c>
      <c r="AH1441" s="25" t="s">
        <v>219</v>
      </c>
    </row>
    <row r="1442" spans="1:34" customFormat="1" x14ac:dyDescent="0.25">
      <c r="A1442" s="25"/>
      <c r="B1442" s="25"/>
      <c r="C1442" s="25"/>
      <c r="D1442" s="25"/>
      <c r="E1442" s="25"/>
      <c r="G1442" s="4"/>
      <c r="I1442" s="4"/>
      <c r="J1442" s="4"/>
      <c r="T1442" s="26"/>
      <c r="AD1442" s="25" t="s">
        <v>664</v>
      </c>
      <c r="AE1442" s="25">
        <v>15.765048999999996</v>
      </c>
      <c r="AF1442" s="25">
        <v>15.765048999999996</v>
      </c>
      <c r="AG1442" s="25" t="s">
        <v>17</v>
      </c>
      <c r="AH1442" s="25" t="s">
        <v>218</v>
      </c>
    </row>
    <row r="1443" spans="1:34" customFormat="1" x14ac:dyDescent="0.25">
      <c r="A1443" s="25"/>
      <c r="B1443" s="25"/>
      <c r="C1443" s="25"/>
      <c r="D1443" s="25"/>
      <c r="E1443" s="25"/>
      <c r="G1443" s="4"/>
      <c r="I1443" s="4"/>
      <c r="J1443" s="4"/>
      <c r="T1443" s="26"/>
      <c r="AD1443" s="25" t="s">
        <v>667</v>
      </c>
      <c r="AE1443" s="25">
        <v>15.359452999999993</v>
      </c>
      <c r="AF1443" s="25">
        <v>15.359452999999993</v>
      </c>
      <c r="AG1443" s="25" t="s">
        <v>17</v>
      </c>
      <c r="AH1443" s="25" t="s">
        <v>225</v>
      </c>
    </row>
    <row r="1444" spans="1:34" customFormat="1" x14ac:dyDescent="0.25">
      <c r="A1444" s="25"/>
      <c r="B1444" s="25"/>
      <c r="C1444" s="25"/>
      <c r="D1444" s="25"/>
      <c r="E1444" s="25"/>
      <c r="G1444" s="4"/>
      <c r="I1444" s="4"/>
      <c r="J1444" s="4"/>
      <c r="T1444" s="26"/>
      <c r="AD1444" s="25" t="s">
        <v>695</v>
      </c>
      <c r="AE1444" s="25">
        <v>15.026921000000005</v>
      </c>
      <c r="AF1444" s="25">
        <v>15.026921000000005</v>
      </c>
      <c r="AG1444" s="25" t="s">
        <v>204</v>
      </c>
      <c r="AH1444" s="25" t="s">
        <v>218</v>
      </c>
    </row>
    <row r="1445" spans="1:34" customFormat="1" x14ac:dyDescent="0.25">
      <c r="A1445" s="25"/>
      <c r="B1445" s="25"/>
      <c r="C1445" s="25"/>
      <c r="D1445" s="25"/>
      <c r="E1445" s="25"/>
      <c r="G1445" s="4"/>
      <c r="I1445" s="4"/>
      <c r="J1445" s="4"/>
      <c r="T1445" s="26"/>
      <c r="AD1445" s="25" t="s">
        <v>697</v>
      </c>
      <c r="AE1445" s="25">
        <v>14.618611999999994</v>
      </c>
      <c r="AF1445" s="25">
        <v>14.618611999999994</v>
      </c>
      <c r="AG1445" s="25" t="s">
        <v>204</v>
      </c>
      <c r="AH1445" s="25" t="s">
        <v>219</v>
      </c>
    </row>
    <row r="1446" spans="1:34" customFormat="1" x14ac:dyDescent="0.25">
      <c r="A1446" s="25"/>
      <c r="B1446" s="25"/>
      <c r="C1446" s="25"/>
      <c r="D1446" s="25"/>
      <c r="E1446" s="25"/>
      <c r="G1446" s="4"/>
      <c r="I1446" s="4"/>
      <c r="J1446" s="4"/>
      <c r="T1446" s="26"/>
      <c r="AD1446" s="25" t="s">
        <v>667</v>
      </c>
      <c r="AE1446" s="25">
        <v>15.359452999999993</v>
      </c>
      <c r="AF1446" s="25">
        <v>15.359452999999993</v>
      </c>
      <c r="AG1446" s="25" t="s">
        <v>17</v>
      </c>
      <c r="AH1446" s="25" t="s">
        <v>225</v>
      </c>
    </row>
    <row r="1447" spans="1:34" customFormat="1" x14ac:dyDescent="0.25">
      <c r="A1447" s="25"/>
      <c r="B1447" s="25"/>
      <c r="C1447" s="25"/>
      <c r="D1447" s="25"/>
      <c r="E1447" s="25"/>
      <c r="G1447" s="4"/>
      <c r="I1447" s="4"/>
      <c r="J1447" s="4"/>
      <c r="T1447" s="26"/>
      <c r="AD1447" s="25" t="s">
        <v>664</v>
      </c>
      <c r="AE1447" s="25">
        <v>15.765048999999996</v>
      </c>
      <c r="AF1447" s="25">
        <v>15.765048999999996</v>
      </c>
      <c r="AG1447" s="25" t="s">
        <v>17</v>
      </c>
      <c r="AH1447" s="25" t="s">
        <v>218</v>
      </c>
    </row>
    <row r="1448" spans="1:34" customFormat="1" x14ac:dyDescent="0.25">
      <c r="A1448" s="25"/>
      <c r="B1448" s="25"/>
      <c r="C1448" s="25"/>
      <c r="D1448" s="25"/>
      <c r="E1448" s="25"/>
      <c r="G1448" s="4"/>
      <c r="I1448" s="4"/>
      <c r="J1448" s="4"/>
      <c r="T1448" s="26"/>
      <c r="AD1448" s="25" t="s">
        <v>695</v>
      </c>
      <c r="AE1448" s="25">
        <v>15.026921000000005</v>
      </c>
      <c r="AF1448" s="25">
        <v>15.026921000000005</v>
      </c>
      <c r="AG1448" s="25" t="s">
        <v>204</v>
      </c>
      <c r="AH1448" s="25" t="s">
        <v>218</v>
      </c>
    </row>
    <row r="1449" spans="1:34" customFormat="1" x14ac:dyDescent="0.25">
      <c r="A1449" s="25"/>
      <c r="B1449" s="25"/>
      <c r="C1449" s="25"/>
      <c r="D1449" s="25"/>
      <c r="E1449" s="25"/>
      <c r="G1449" s="4"/>
      <c r="I1449" s="4"/>
      <c r="J1449" s="4"/>
      <c r="T1449" s="26"/>
      <c r="AD1449" s="25" t="s">
        <v>697</v>
      </c>
      <c r="AE1449" s="25">
        <v>14.618611999999994</v>
      </c>
      <c r="AF1449" s="25">
        <v>14.618611999999994</v>
      </c>
      <c r="AG1449" s="25" t="s">
        <v>204</v>
      </c>
      <c r="AH1449" s="25" t="s">
        <v>219</v>
      </c>
    </row>
    <row r="1450" spans="1:34" customFormat="1" x14ac:dyDescent="0.25">
      <c r="A1450" s="25"/>
      <c r="B1450" s="25"/>
      <c r="C1450" s="25"/>
      <c r="D1450" s="25"/>
      <c r="E1450" s="25"/>
      <c r="G1450" s="4"/>
      <c r="I1450" s="4"/>
      <c r="J1450" s="4"/>
      <c r="T1450" s="26"/>
      <c r="AD1450" s="25" t="s">
        <v>690</v>
      </c>
      <c r="AE1450" s="25">
        <v>12.854486999999999</v>
      </c>
      <c r="AF1450" s="25">
        <v>12.854486999999999</v>
      </c>
      <c r="AG1450" s="25" t="s">
        <v>87</v>
      </c>
      <c r="AH1450" s="25" t="s">
        <v>210</v>
      </c>
    </row>
    <row r="1451" spans="1:34" customFormat="1" x14ac:dyDescent="0.25">
      <c r="A1451" s="25"/>
      <c r="B1451" s="25"/>
      <c r="C1451" s="25"/>
      <c r="D1451" s="25"/>
      <c r="E1451" s="25"/>
      <c r="G1451" s="4"/>
      <c r="I1451" s="4"/>
      <c r="J1451" s="4"/>
      <c r="T1451" s="26"/>
      <c r="AD1451" s="25" t="s">
        <v>667</v>
      </c>
      <c r="AE1451" s="25">
        <v>15.359452999999993</v>
      </c>
      <c r="AF1451" s="25">
        <v>15.359452999999993</v>
      </c>
      <c r="AG1451" s="25" t="s">
        <v>17</v>
      </c>
      <c r="AH1451" s="25" t="s">
        <v>225</v>
      </c>
    </row>
    <row r="1452" spans="1:34" customFormat="1" x14ac:dyDescent="0.25">
      <c r="A1452" s="25"/>
      <c r="B1452" s="25"/>
      <c r="C1452" s="25"/>
      <c r="D1452" s="25"/>
      <c r="E1452" s="25"/>
      <c r="G1452" s="4"/>
      <c r="I1452" s="4"/>
      <c r="J1452" s="4"/>
      <c r="T1452" s="26"/>
      <c r="AD1452" s="25" t="s">
        <v>664</v>
      </c>
      <c r="AE1452" s="25">
        <v>15.765048999999996</v>
      </c>
      <c r="AF1452" s="25">
        <v>15.765048999999996</v>
      </c>
      <c r="AG1452" s="25" t="s">
        <v>17</v>
      </c>
      <c r="AH1452" s="25" t="s">
        <v>218</v>
      </c>
    </row>
    <row r="1453" spans="1:34" customFormat="1" x14ac:dyDescent="0.25">
      <c r="A1453" s="25"/>
      <c r="B1453" s="25"/>
      <c r="C1453" s="25"/>
      <c r="D1453" s="25"/>
      <c r="E1453" s="25"/>
      <c r="G1453" s="4"/>
      <c r="I1453" s="4"/>
      <c r="J1453" s="4"/>
      <c r="T1453" s="26"/>
      <c r="AD1453" s="25" t="s">
        <v>695</v>
      </c>
      <c r="AE1453" s="25">
        <v>15.026921000000005</v>
      </c>
      <c r="AF1453" s="25">
        <v>15.026921000000005</v>
      </c>
      <c r="AG1453" s="25" t="s">
        <v>204</v>
      </c>
      <c r="AH1453" s="25" t="s">
        <v>218</v>
      </c>
    </row>
    <row r="1454" spans="1:34" customFormat="1" x14ac:dyDescent="0.25">
      <c r="A1454" s="25"/>
      <c r="B1454" s="25"/>
      <c r="C1454" s="25"/>
      <c r="D1454" s="25"/>
      <c r="E1454" s="25"/>
      <c r="G1454" s="4"/>
      <c r="I1454" s="4"/>
      <c r="J1454" s="4"/>
      <c r="T1454" s="26"/>
      <c r="AD1454" s="25" t="s">
        <v>697</v>
      </c>
      <c r="AE1454" s="25">
        <v>14.618611999999994</v>
      </c>
      <c r="AF1454" s="25">
        <v>14.618611999999994</v>
      </c>
      <c r="AG1454" s="25" t="s">
        <v>204</v>
      </c>
      <c r="AH1454" s="25" t="s">
        <v>219</v>
      </c>
    </row>
    <row r="1455" spans="1:34" customFormat="1" x14ac:dyDescent="0.25">
      <c r="A1455" s="25"/>
      <c r="B1455" s="25"/>
      <c r="C1455" s="25"/>
      <c r="D1455" s="25"/>
      <c r="E1455" s="25"/>
      <c r="G1455" s="4"/>
      <c r="I1455" s="4"/>
      <c r="J1455" s="4"/>
      <c r="T1455" s="26"/>
      <c r="AD1455" s="25" t="s">
        <v>690</v>
      </c>
      <c r="AE1455" s="25">
        <v>12.854486999999999</v>
      </c>
      <c r="AF1455" s="25">
        <v>12.854486999999999</v>
      </c>
      <c r="AG1455" s="25" t="s">
        <v>87</v>
      </c>
      <c r="AH1455" s="25" t="s">
        <v>210</v>
      </c>
    </row>
    <row r="1456" spans="1:34" customFormat="1" x14ac:dyDescent="0.25">
      <c r="A1456" s="25"/>
      <c r="B1456" s="25"/>
      <c r="C1456" s="25"/>
      <c r="D1456" s="25"/>
      <c r="E1456" s="25"/>
      <c r="G1456" s="4"/>
      <c r="I1456" s="4"/>
      <c r="J1456" s="4"/>
      <c r="T1456" s="26"/>
      <c r="AD1456" s="25" t="s">
        <v>635</v>
      </c>
      <c r="AE1456" s="25">
        <v>0.18816300000000014</v>
      </c>
      <c r="AF1456" s="25">
        <v>0.18816300000000014</v>
      </c>
      <c r="AG1456" s="25" t="s">
        <v>20</v>
      </c>
      <c r="AH1456" s="25" t="s">
        <v>218</v>
      </c>
    </row>
    <row r="1457" spans="1:34" customFormat="1" x14ac:dyDescent="0.25">
      <c r="A1457" s="25"/>
      <c r="B1457" s="25"/>
      <c r="C1457" s="25"/>
      <c r="D1457" s="25"/>
      <c r="E1457" s="25"/>
      <c r="G1457" s="4"/>
      <c r="I1457" s="4"/>
      <c r="J1457" s="4"/>
      <c r="T1457" s="26"/>
      <c r="AD1457" s="25" t="s">
        <v>639</v>
      </c>
      <c r="AE1457" s="25">
        <v>0.17584399999999997</v>
      </c>
      <c r="AF1457" s="25">
        <v>0.17584399999999997</v>
      </c>
      <c r="AG1457" s="25" t="s">
        <v>20</v>
      </c>
      <c r="AH1457" s="25" t="s">
        <v>219</v>
      </c>
    </row>
    <row r="1458" spans="1:34" customFormat="1" x14ac:dyDescent="0.25">
      <c r="A1458" s="25"/>
      <c r="B1458" s="25"/>
      <c r="C1458" s="25"/>
      <c r="D1458" s="25"/>
      <c r="E1458" s="25"/>
      <c r="G1458" s="4"/>
      <c r="I1458" s="4"/>
      <c r="J1458" s="4"/>
      <c r="T1458" s="26"/>
      <c r="AD1458" s="25" t="s">
        <v>661</v>
      </c>
      <c r="AE1458" s="25">
        <v>15.734137000000006</v>
      </c>
      <c r="AF1458" s="25">
        <v>15.734137000000006</v>
      </c>
      <c r="AG1458" s="25" t="s">
        <v>15</v>
      </c>
      <c r="AH1458" s="25" t="s">
        <v>219</v>
      </c>
    </row>
    <row r="1459" spans="1:34" customFormat="1" x14ac:dyDescent="0.25">
      <c r="A1459" s="25"/>
      <c r="B1459" s="25"/>
      <c r="C1459" s="25"/>
      <c r="D1459" s="25"/>
      <c r="E1459" s="25"/>
      <c r="G1459" s="4"/>
      <c r="I1459" s="4"/>
      <c r="J1459" s="4"/>
      <c r="T1459" s="26"/>
      <c r="AD1459" s="25" t="s">
        <v>656</v>
      </c>
      <c r="AE1459" s="25">
        <v>19.30333700000001</v>
      </c>
      <c r="AF1459" s="25">
        <v>19.30333700000001</v>
      </c>
      <c r="AG1459" s="25" t="s">
        <v>15</v>
      </c>
      <c r="AH1459" s="25" t="s">
        <v>218</v>
      </c>
    </row>
    <row r="1460" spans="1:34" customFormat="1" x14ac:dyDescent="0.25">
      <c r="A1460" s="25"/>
      <c r="B1460" s="25"/>
      <c r="C1460" s="25"/>
      <c r="D1460" s="25"/>
      <c r="E1460" s="25"/>
      <c r="G1460" s="4"/>
      <c r="I1460" s="4"/>
      <c r="J1460" s="4"/>
      <c r="T1460" s="26"/>
      <c r="AD1460" s="25" t="s">
        <v>998</v>
      </c>
      <c r="AE1460" s="25">
        <v>0.21400499999999986</v>
      </c>
      <c r="AF1460" s="25">
        <v>0.21400499999999986</v>
      </c>
      <c r="AG1460" s="25" t="s">
        <v>16</v>
      </c>
      <c r="AH1460" s="25" t="s">
        <v>219</v>
      </c>
    </row>
    <row r="1461" spans="1:34" customFormat="1" x14ac:dyDescent="0.25">
      <c r="A1461" s="25"/>
      <c r="B1461" s="25"/>
      <c r="C1461" s="25"/>
      <c r="D1461" s="25"/>
      <c r="E1461" s="25"/>
      <c r="G1461" s="4"/>
      <c r="I1461" s="4"/>
      <c r="J1461" s="4"/>
      <c r="T1461" s="26"/>
      <c r="AD1461" s="25" t="s">
        <v>996</v>
      </c>
      <c r="AE1461" s="25">
        <v>0.25396199999999997</v>
      </c>
      <c r="AF1461" s="25">
        <v>0.25396199999999997</v>
      </c>
      <c r="AG1461" s="25" t="s">
        <v>16</v>
      </c>
      <c r="AH1461" s="25" t="s">
        <v>218</v>
      </c>
    </row>
    <row r="1462" spans="1:34" customFormat="1" x14ac:dyDescent="0.25">
      <c r="A1462" s="25"/>
      <c r="B1462" s="25"/>
      <c r="C1462" s="25"/>
      <c r="D1462" s="25"/>
      <c r="E1462" s="25"/>
      <c r="G1462" s="4"/>
      <c r="I1462" s="4"/>
      <c r="J1462" s="4"/>
      <c r="T1462" s="26"/>
      <c r="AD1462" s="25" t="s">
        <v>690</v>
      </c>
      <c r="AE1462" s="25">
        <v>12.854486999999999</v>
      </c>
      <c r="AF1462" s="25">
        <v>12.854486999999999</v>
      </c>
      <c r="AG1462" s="25" t="s">
        <v>87</v>
      </c>
      <c r="AH1462" s="25" t="s">
        <v>210</v>
      </c>
    </row>
    <row r="1463" spans="1:34" customFormat="1" x14ac:dyDescent="0.25">
      <c r="A1463" s="25"/>
      <c r="B1463" s="25"/>
      <c r="C1463" s="25"/>
      <c r="D1463" s="25"/>
      <c r="E1463" s="25"/>
      <c r="G1463" s="4"/>
      <c r="I1463" s="4"/>
      <c r="J1463" s="4"/>
      <c r="T1463" s="26"/>
      <c r="AD1463" s="25" t="s">
        <v>667</v>
      </c>
      <c r="AE1463" s="25">
        <v>15.359452999999993</v>
      </c>
      <c r="AF1463" s="25">
        <v>15.359452999999993</v>
      </c>
      <c r="AG1463" s="25" t="s">
        <v>17</v>
      </c>
      <c r="AH1463" s="25" t="s">
        <v>225</v>
      </c>
    </row>
    <row r="1464" spans="1:34" customFormat="1" x14ac:dyDescent="0.25">
      <c r="A1464" s="25"/>
      <c r="B1464" s="25"/>
      <c r="C1464" s="25"/>
      <c r="D1464" s="25"/>
      <c r="E1464" s="25"/>
      <c r="G1464" s="4"/>
      <c r="I1464" s="4"/>
      <c r="J1464" s="4"/>
      <c r="T1464" s="26"/>
      <c r="AD1464" s="25" t="s">
        <v>664</v>
      </c>
      <c r="AE1464" s="25">
        <v>15.765048999999996</v>
      </c>
      <c r="AF1464" s="25">
        <v>15.765048999999996</v>
      </c>
      <c r="AG1464" s="25" t="s">
        <v>17</v>
      </c>
      <c r="AH1464" s="25" t="s">
        <v>218</v>
      </c>
    </row>
    <row r="1465" spans="1:34" customFormat="1" x14ac:dyDescent="0.25">
      <c r="A1465" s="25"/>
      <c r="B1465" s="25"/>
      <c r="C1465" s="25"/>
      <c r="D1465" s="25"/>
      <c r="E1465" s="25"/>
      <c r="G1465" s="4"/>
      <c r="I1465" s="4"/>
      <c r="J1465" s="4"/>
      <c r="T1465" s="26"/>
      <c r="AD1465" s="25" t="s">
        <v>695</v>
      </c>
      <c r="AE1465" s="25">
        <v>15.026921000000005</v>
      </c>
      <c r="AF1465" s="25">
        <v>15.026921000000005</v>
      </c>
      <c r="AG1465" s="25" t="s">
        <v>204</v>
      </c>
      <c r="AH1465" s="25" t="s">
        <v>218</v>
      </c>
    </row>
    <row r="1466" spans="1:34" customFormat="1" x14ac:dyDescent="0.25">
      <c r="A1466" s="25"/>
      <c r="B1466" s="25"/>
      <c r="C1466" s="25"/>
      <c r="D1466" s="25"/>
      <c r="E1466" s="25"/>
      <c r="G1466" s="4"/>
      <c r="I1466" s="4"/>
      <c r="J1466" s="4"/>
      <c r="T1466" s="26"/>
      <c r="AD1466" s="25" t="s">
        <v>697</v>
      </c>
      <c r="AE1466" s="25">
        <v>14.618611999999994</v>
      </c>
      <c r="AF1466" s="25">
        <v>14.618611999999994</v>
      </c>
      <c r="AG1466" s="25" t="s">
        <v>204</v>
      </c>
      <c r="AH1466" s="25" t="s">
        <v>219</v>
      </c>
    </row>
    <row r="1467" spans="1:34" customFormat="1" x14ac:dyDescent="0.25">
      <c r="A1467" s="25"/>
      <c r="B1467" s="25"/>
      <c r="C1467" s="25"/>
      <c r="D1467" s="25"/>
      <c r="E1467" s="25"/>
      <c r="G1467" s="4"/>
      <c r="I1467" s="4"/>
      <c r="J1467" s="4"/>
      <c r="T1467" s="26"/>
      <c r="AD1467" s="25" t="s">
        <v>635</v>
      </c>
      <c r="AE1467" s="25">
        <v>0.18816300000000014</v>
      </c>
      <c r="AF1467" s="25">
        <v>0.18816300000000014</v>
      </c>
      <c r="AG1467" s="25" t="s">
        <v>20</v>
      </c>
      <c r="AH1467" s="25" t="s">
        <v>218</v>
      </c>
    </row>
    <row r="1468" spans="1:34" customFormat="1" x14ac:dyDescent="0.25">
      <c r="A1468" s="25"/>
      <c r="B1468" s="25"/>
      <c r="C1468" s="25"/>
      <c r="D1468" s="25"/>
      <c r="E1468" s="25"/>
      <c r="G1468" s="4"/>
      <c r="I1468" s="4"/>
      <c r="J1468" s="4"/>
      <c r="T1468" s="26"/>
      <c r="AD1468" s="25" t="s">
        <v>639</v>
      </c>
      <c r="AE1468" s="25">
        <v>0.17584399999999997</v>
      </c>
      <c r="AF1468" s="25">
        <v>0.17584399999999997</v>
      </c>
      <c r="AG1468" s="25" t="s">
        <v>20</v>
      </c>
      <c r="AH1468" s="25" t="s">
        <v>219</v>
      </c>
    </row>
    <row r="1469" spans="1:34" customFormat="1" x14ac:dyDescent="0.25">
      <c r="A1469" s="25"/>
      <c r="B1469" s="25"/>
      <c r="C1469" s="25"/>
      <c r="D1469" s="25"/>
      <c r="E1469" s="25"/>
      <c r="G1469" s="4"/>
      <c r="I1469" s="4"/>
      <c r="J1469" s="4"/>
      <c r="T1469" s="26"/>
      <c r="AD1469" s="25" t="s">
        <v>661</v>
      </c>
      <c r="AE1469" s="25">
        <v>15.734137000000006</v>
      </c>
      <c r="AF1469" s="25">
        <v>15.734137000000006</v>
      </c>
      <c r="AG1469" s="25" t="s">
        <v>15</v>
      </c>
      <c r="AH1469" s="25" t="s">
        <v>219</v>
      </c>
    </row>
    <row r="1470" spans="1:34" customFormat="1" x14ac:dyDescent="0.25">
      <c r="A1470" s="25"/>
      <c r="B1470" s="25"/>
      <c r="C1470" s="25"/>
      <c r="D1470" s="25"/>
      <c r="E1470" s="25"/>
      <c r="G1470" s="4"/>
      <c r="I1470" s="4"/>
      <c r="J1470" s="4"/>
      <c r="T1470" s="26"/>
      <c r="AD1470" s="25" t="s">
        <v>656</v>
      </c>
      <c r="AE1470" s="25">
        <v>19.30333700000001</v>
      </c>
      <c r="AF1470" s="25">
        <v>19.30333700000001</v>
      </c>
      <c r="AG1470" s="25" t="s">
        <v>15</v>
      </c>
      <c r="AH1470" s="25" t="s">
        <v>218</v>
      </c>
    </row>
    <row r="1471" spans="1:34" customFormat="1" x14ac:dyDescent="0.25">
      <c r="A1471" s="25"/>
      <c r="B1471" s="25"/>
      <c r="C1471" s="25"/>
      <c r="D1471" s="25"/>
      <c r="E1471" s="25"/>
      <c r="G1471" s="4"/>
      <c r="I1471" s="4"/>
      <c r="J1471" s="4"/>
      <c r="T1471" s="26"/>
      <c r="AD1471" s="25" t="s">
        <v>998</v>
      </c>
      <c r="AE1471" s="25">
        <v>0.21400499999999986</v>
      </c>
      <c r="AF1471" s="25">
        <v>0.21400499999999986</v>
      </c>
      <c r="AG1471" s="25" t="s">
        <v>16</v>
      </c>
      <c r="AH1471" s="25" t="s">
        <v>219</v>
      </c>
    </row>
    <row r="1472" spans="1:34" customFormat="1" x14ac:dyDescent="0.25">
      <c r="A1472" s="25"/>
      <c r="B1472" s="25"/>
      <c r="C1472" s="25"/>
      <c r="D1472" s="25"/>
      <c r="E1472" s="25"/>
      <c r="G1472" s="4"/>
      <c r="I1472" s="4"/>
      <c r="J1472" s="4"/>
      <c r="T1472" s="26"/>
      <c r="AD1472" s="25" t="s">
        <v>996</v>
      </c>
      <c r="AE1472" s="25">
        <v>0.25396199999999997</v>
      </c>
      <c r="AF1472" s="25">
        <v>0.25396199999999997</v>
      </c>
      <c r="AG1472" s="25" t="s">
        <v>16</v>
      </c>
      <c r="AH1472" s="25" t="s">
        <v>218</v>
      </c>
    </row>
    <row r="1473" spans="1:34" customFormat="1" x14ac:dyDescent="0.25">
      <c r="A1473" s="25"/>
      <c r="B1473" s="25"/>
      <c r="C1473" s="25"/>
      <c r="D1473" s="25"/>
      <c r="E1473" s="25"/>
      <c r="G1473" s="4"/>
      <c r="I1473" s="4"/>
      <c r="J1473" s="4"/>
      <c r="T1473" s="26"/>
      <c r="AD1473" s="25" t="s">
        <v>667</v>
      </c>
      <c r="AE1473" s="25">
        <v>15.359452999999993</v>
      </c>
      <c r="AF1473" s="25">
        <v>15.359452999999993</v>
      </c>
      <c r="AG1473" s="25" t="s">
        <v>17</v>
      </c>
      <c r="AH1473" s="25" t="s">
        <v>225</v>
      </c>
    </row>
    <row r="1474" spans="1:34" customFormat="1" x14ac:dyDescent="0.25">
      <c r="A1474" s="25"/>
      <c r="B1474" s="25"/>
      <c r="C1474" s="25"/>
      <c r="D1474" s="25"/>
      <c r="E1474" s="25"/>
      <c r="G1474" s="4"/>
      <c r="I1474" s="4"/>
      <c r="J1474" s="4"/>
      <c r="T1474" s="26"/>
      <c r="AD1474" s="25" t="s">
        <v>664</v>
      </c>
      <c r="AE1474" s="25">
        <v>15.765048999999996</v>
      </c>
      <c r="AF1474" s="25">
        <v>15.765048999999996</v>
      </c>
      <c r="AG1474" s="25" t="s">
        <v>17</v>
      </c>
      <c r="AH1474" s="25" t="s">
        <v>218</v>
      </c>
    </row>
    <row r="1475" spans="1:34" customFormat="1" x14ac:dyDescent="0.25">
      <c r="A1475" s="25"/>
      <c r="B1475" s="25"/>
      <c r="C1475" s="25"/>
      <c r="D1475" s="25"/>
      <c r="E1475" s="25"/>
      <c r="G1475" s="4"/>
      <c r="I1475" s="4"/>
      <c r="J1475" s="4"/>
      <c r="T1475" s="26"/>
      <c r="AD1475" s="25" t="s">
        <v>695</v>
      </c>
      <c r="AE1475" s="25">
        <v>15.026921000000005</v>
      </c>
      <c r="AF1475" s="25">
        <v>15.026921000000005</v>
      </c>
      <c r="AG1475" s="25" t="s">
        <v>204</v>
      </c>
      <c r="AH1475" s="25" t="s">
        <v>218</v>
      </c>
    </row>
    <row r="1476" spans="1:34" customFormat="1" x14ac:dyDescent="0.25">
      <c r="A1476" s="25"/>
      <c r="B1476" s="25"/>
      <c r="C1476" s="25"/>
      <c r="D1476" s="25"/>
      <c r="E1476" s="25"/>
      <c r="G1476" s="4"/>
      <c r="I1476" s="4"/>
      <c r="J1476" s="4"/>
      <c r="T1476" s="26"/>
      <c r="AD1476" s="25" t="s">
        <v>697</v>
      </c>
      <c r="AE1476" s="25">
        <v>14.618611999999994</v>
      </c>
      <c r="AF1476" s="25">
        <v>14.618611999999994</v>
      </c>
      <c r="AG1476" s="25" t="s">
        <v>204</v>
      </c>
      <c r="AH1476" s="25" t="s">
        <v>219</v>
      </c>
    </row>
    <row r="1477" spans="1:34" customFormat="1" x14ac:dyDescent="0.25">
      <c r="A1477" s="25"/>
      <c r="B1477" s="25"/>
      <c r="C1477" s="25"/>
      <c r="D1477" s="25"/>
      <c r="E1477" s="25"/>
      <c r="G1477" s="4"/>
      <c r="I1477" s="4"/>
      <c r="J1477" s="4"/>
      <c r="T1477" s="26"/>
      <c r="AD1477" s="25" t="s">
        <v>690</v>
      </c>
      <c r="AE1477" s="25">
        <v>12.854486999999999</v>
      </c>
      <c r="AF1477" s="25">
        <v>12.854486999999999</v>
      </c>
      <c r="AG1477" s="25" t="s">
        <v>87</v>
      </c>
      <c r="AH1477" s="25" t="s">
        <v>210</v>
      </c>
    </row>
    <row r="1478" spans="1:34" customFormat="1" x14ac:dyDescent="0.25">
      <c r="A1478" s="25"/>
      <c r="B1478" s="25"/>
      <c r="C1478" s="25"/>
      <c r="D1478" s="25"/>
      <c r="E1478" s="25"/>
      <c r="G1478" s="4"/>
      <c r="I1478" s="4"/>
      <c r="J1478" s="4"/>
      <c r="T1478" s="26"/>
      <c r="AD1478" s="25" t="s">
        <v>635</v>
      </c>
      <c r="AE1478" s="25">
        <v>0.18816300000000014</v>
      </c>
      <c r="AF1478" s="25">
        <v>0.18816300000000014</v>
      </c>
      <c r="AG1478" s="25" t="s">
        <v>20</v>
      </c>
      <c r="AH1478" s="25" t="s">
        <v>218</v>
      </c>
    </row>
    <row r="1479" spans="1:34" customFormat="1" x14ac:dyDescent="0.25">
      <c r="A1479" s="25"/>
      <c r="B1479" s="25"/>
      <c r="C1479" s="25"/>
      <c r="D1479" s="25"/>
      <c r="E1479" s="25"/>
      <c r="G1479" s="4"/>
      <c r="I1479" s="4"/>
      <c r="J1479" s="4"/>
      <c r="T1479" s="26"/>
      <c r="AD1479" s="25" t="s">
        <v>639</v>
      </c>
      <c r="AE1479" s="25">
        <v>0.17584399999999997</v>
      </c>
      <c r="AF1479" s="25">
        <v>0.17584399999999997</v>
      </c>
      <c r="AG1479" s="25" t="s">
        <v>20</v>
      </c>
      <c r="AH1479" s="25" t="s">
        <v>219</v>
      </c>
    </row>
    <row r="1480" spans="1:34" customFormat="1" x14ac:dyDescent="0.25">
      <c r="A1480" s="25"/>
      <c r="B1480" s="25"/>
      <c r="C1480" s="25"/>
      <c r="D1480" s="25"/>
      <c r="E1480" s="25"/>
      <c r="G1480" s="4"/>
      <c r="I1480" s="4"/>
      <c r="J1480" s="4"/>
      <c r="T1480" s="26"/>
      <c r="AD1480" s="25" t="s">
        <v>661</v>
      </c>
      <c r="AE1480" s="25">
        <v>15.734137000000006</v>
      </c>
      <c r="AF1480" s="25">
        <v>15.734137000000006</v>
      </c>
      <c r="AG1480" s="25" t="s">
        <v>15</v>
      </c>
      <c r="AH1480" s="25" t="s">
        <v>219</v>
      </c>
    </row>
    <row r="1481" spans="1:34" customFormat="1" x14ac:dyDescent="0.25">
      <c r="A1481" s="25"/>
      <c r="B1481" s="25"/>
      <c r="C1481" s="25"/>
      <c r="D1481" s="25"/>
      <c r="E1481" s="25"/>
      <c r="G1481" s="4"/>
      <c r="I1481" s="4"/>
      <c r="J1481" s="4"/>
      <c r="T1481" s="26"/>
      <c r="AD1481" s="25" t="s">
        <v>656</v>
      </c>
      <c r="AE1481" s="25">
        <v>19.30333700000001</v>
      </c>
      <c r="AF1481" s="25">
        <v>19.30333700000001</v>
      </c>
      <c r="AG1481" s="25" t="s">
        <v>15</v>
      </c>
      <c r="AH1481" s="25" t="s">
        <v>218</v>
      </c>
    </row>
    <row r="1482" spans="1:34" customFormat="1" x14ac:dyDescent="0.25">
      <c r="A1482" s="25"/>
      <c r="B1482" s="25"/>
      <c r="C1482" s="25"/>
      <c r="D1482" s="25"/>
      <c r="E1482" s="25"/>
      <c r="G1482" s="4"/>
      <c r="I1482" s="4"/>
      <c r="J1482" s="4"/>
      <c r="T1482" s="26"/>
      <c r="AD1482" s="25" t="s">
        <v>667</v>
      </c>
      <c r="AE1482" s="25">
        <v>15.359452999999993</v>
      </c>
      <c r="AF1482" s="25">
        <v>15.359452999999993</v>
      </c>
      <c r="AG1482" s="25" t="s">
        <v>17</v>
      </c>
      <c r="AH1482" s="25" t="s">
        <v>225</v>
      </c>
    </row>
    <row r="1483" spans="1:34" customFormat="1" x14ac:dyDescent="0.25">
      <c r="A1483" s="25"/>
      <c r="B1483" s="25"/>
      <c r="C1483" s="25"/>
      <c r="D1483" s="25"/>
      <c r="E1483" s="25"/>
      <c r="G1483" s="4"/>
      <c r="I1483" s="4"/>
      <c r="J1483" s="4"/>
      <c r="T1483" s="26"/>
      <c r="AD1483" s="25" t="s">
        <v>664</v>
      </c>
      <c r="AE1483" s="25">
        <v>15.765048999999996</v>
      </c>
      <c r="AF1483" s="25">
        <v>15.765048999999996</v>
      </c>
      <c r="AG1483" s="25" t="s">
        <v>17</v>
      </c>
      <c r="AH1483" s="25" t="s">
        <v>218</v>
      </c>
    </row>
    <row r="1484" spans="1:34" customFormat="1" x14ac:dyDescent="0.25">
      <c r="A1484" s="25"/>
      <c r="B1484" s="25"/>
      <c r="C1484" s="25"/>
      <c r="D1484" s="25"/>
      <c r="E1484" s="25"/>
      <c r="G1484" s="4"/>
      <c r="I1484" s="4"/>
      <c r="J1484" s="4"/>
      <c r="T1484" s="26"/>
      <c r="AD1484" s="25" t="s">
        <v>998</v>
      </c>
      <c r="AE1484" s="25">
        <v>0.21400499999999986</v>
      </c>
      <c r="AF1484" s="25">
        <v>0.21400499999999986</v>
      </c>
      <c r="AG1484" s="25" t="s">
        <v>16</v>
      </c>
      <c r="AH1484" s="25" t="s">
        <v>219</v>
      </c>
    </row>
    <row r="1485" spans="1:34" customFormat="1" x14ac:dyDescent="0.25">
      <c r="A1485" s="25"/>
      <c r="B1485" s="25"/>
      <c r="C1485" s="25"/>
      <c r="D1485" s="25"/>
      <c r="E1485" s="25"/>
      <c r="G1485" s="4"/>
      <c r="I1485" s="4"/>
      <c r="J1485" s="4"/>
      <c r="T1485" s="26"/>
      <c r="AD1485" s="25" t="s">
        <v>996</v>
      </c>
      <c r="AE1485" s="25">
        <v>0.25396199999999997</v>
      </c>
      <c r="AF1485" s="25">
        <v>0.25396199999999997</v>
      </c>
      <c r="AG1485" s="25" t="s">
        <v>16</v>
      </c>
      <c r="AH1485" s="25" t="s">
        <v>218</v>
      </c>
    </row>
    <row r="1486" spans="1:34" customFormat="1" x14ac:dyDescent="0.25">
      <c r="A1486" s="25"/>
      <c r="B1486" s="25"/>
      <c r="C1486" s="25"/>
      <c r="D1486" s="25"/>
      <c r="E1486" s="25"/>
      <c r="G1486" s="4"/>
      <c r="I1486" s="4"/>
      <c r="J1486" s="4"/>
      <c r="T1486" s="26"/>
      <c r="AD1486" s="25" t="s">
        <v>663</v>
      </c>
      <c r="AE1486" s="25">
        <v>15.443956999999999</v>
      </c>
      <c r="AF1486" s="25">
        <v>15.443956999999999</v>
      </c>
      <c r="AG1486" s="25" t="s">
        <v>15</v>
      </c>
      <c r="AH1486" s="25" t="s">
        <v>223</v>
      </c>
    </row>
    <row r="1487" spans="1:34" customFormat="1" x14ac:dyDescent="0.25">
      <c r="A1487" s="25"/>
      <c r="B1487" s="25"/>
      <c r="C1487" s="25"/>
      <c r="D1487" s="25"/>
      <c r="E1487" s="25"/>
      <c r="G1487" s="4"/>
      <c r="I1487" s="4"/>
      <c r="J1487" s="4"/>
      <c r="T1487" s="26"/>
      <c r="AD1487" s="25" t="s">
        <v>659</v>
      </c>
      <c r="AE1487" s="25">
        <v>19.012426999999999</v>
      </c>
      <c r="AF1487" s="25">
        <v>19.012426999999999</v>
      </c>
      <c r="AG1487" s="25" t="s">
        <v>15</v>
      </c>
      <c r="AH1487" s="25" t="s">
        <v>222</v>
      </c>
    </row>
    <row r="1488" spans="1:34" customFormat="1" x14ac:dyDescent="0.25">
      <c r="A1488" s="25"/>
      <c r="B1488" s="25"/>
      <c r="C1488" s="25"/>
      <c r="D1488" s="25"/>
      <c r="E1488" s="25"/>
      <c r="G1488" s="4"/>
      <c r="I1488" s="4"/>
      <c r="J1488" s="4"/>
      <c r="T1488" s="26"/>
      <c r="AD1488" s="25" t="s">
        <v>999</v>
      </c>
      <c r="AE1488" s="25">
        <v>0.21088700000000002</v>
      </c>
      <c r="AF1488" s="25">
        <v>0.21088700000000002</v>
      </c>
      <c r="AG1488" s="25" t="s">
        <v>16</v>
      </c>
      <c r="AH1488" s="25" t="s">
        <v>223</v>
      </c>
    </row>
    <row r="1489" spans="1:34" customFormat="1" x14ac:dyDescent="0.25">
      <c r="A1489" s="25"/>
      <c r="B1489" s="25"/>
      <c r="C1489" s="25"/>
      <c r="D1489" s="25"/>
      <c r="E1489" s="25"/>
      <c r="G1489" s="4"/>
      <c r="I1489" s="4"/>
      <c r="J1489" s="4"/>
      <c r="T1489" s="26"/>
      <c r="AD1489" s="25" t="s">
        <v>997</v>
      </c>
      <c r="AE1489" s="25">
        <v>0.25118299999999999</v>
      </c>
      <c r="AF1489" s="25">
        <v>0.25118299999999999</v>
      </c>
      <c r="AG1489" s="25" t="s">
        <v>16</v>
      </c>
      <c r="AH1489" s="25" t="s">
        <v>222</v>
      </c>
    </row>
    <row r="1490" spans="1:34" customFormat="1" x14ac:dyDescent="0.25">
      <c r="A1490" s="25"/>
      <c r="B1490" s="25"/>
      <c r="C1490" s="25"/>
      <c r="D1490" s="25"/>
      <c r="E1490" s="25"/>
      <c r="G1490" s="4"/>
      <c r="I1490" s="4"/>
      <c r="J1490" s="4"/>
      <c r="T1490" s="26"/>
      <c r="AD1490" s="25" t="s">
        <v>666</v>
      </c>
      <c r="AE1490" s="25">
        <v>15.424535000000001</v>
      </c>
      <c r="AF1490" s="25">
        <v>15.424535000000001</v>
      </c>
      <c r="AG1490" s="25" t="s">
        <v>17</v>
      </c>
      <c r="AH1490" s="25" t="s">
        <v>224</v>
      </c>
    </row>
    <row r="1491" spans="1:34" customFormat="1" x14ac:dyDescent="0.25">
      <c r="A1491" s="25"/>
      <c r="B1491" s="25"/>
      <c r="C1491" s="25"/>
      <c r="D1491" s="25"/>
      <c r="E1491" s="25"/>
      <c r="G1491" s="4"/>
      <c r="I1491" s="4"/>
      <c r="J1491" s="4"/>
      <c r="T1491" s="26"/>
      <c r="AD1491" s="25" t="s">
        <v>665</v>
      </c>
      <c r="AE1491" s="25">
        <v>15.827437999999999</v>
      </c>
      <c r="AF1491" s="25">
        <v>15.827437999999999</v>
      </c>
      <c r="AG1491" s="25" t="s">
        <v>17</v>
      </c>
      <c r="AH1491" s="25" t="s">
        <v>210</v>
      </c>
    </row>
    <row r="1492" spans="1:34" customFormat="1" x14ac:dyDescent="0.25">
      <c r="A1492" s="25"/>
      <c r="B1492" s="25"/>
      <c r="C1492" s="25"/>
      <c r="D1492" s="25"/>
      <c r="E1492" s="25"/>
      <c r="G1492" s="4"/>
      <c r="I1492" s="4"/>
      <c r="J1492" s="4"/>
      <c r="T1492" s="26"/>
      <c r="AD1492" s="25" t="s">
        <v>695</v>
      </c>
      <c r="AE1492" s="25">
        <v>15.026921000000005</v>
      </c>
      <c r="AF1492" s="25">
        <v>15.026921000000005</v>
      </c>
      <c r="AG1492" s="25" t="s">
        <v>204</v>
      </c>
      <c r="AH1492" s="25" t="s">
        <v>218</v>
      </c>
    </row>
    <row r="1493" spans="1:34" customFormat="1" x14ac:dyDescent="0.25">
      <c r="A1493" s="25"/>
      <c r="B1493" s="25"/>
      <c r="C1493" s="25"/>
      <c r="D1493" s="25"/>
      <c r="E1493" s="25"/>
      <c r="G1493" s="4"/>
      <c r="I1493" s="4"/>
      <c r="J1493" s="4"/>
      <c r="T1493" s="26"/>
      <c r="AD1493" s="25" t="s">
        <v>696</v>
      </c>
      <c r="AE1493" s="25">
        <v>15.063449999999996</v>
      </c>
      <c r="AF1493" s="25">
        <v>15.063449999999996</v>
      </c>
      <c r="AG1493" s="25" t="s">
        <v>204</v>
      </c>
      <c r="AH1493" s="25" t="s">
        <v>222</v>
      </c>
    </row>
    <row r="1494" spans="1:34" customFormat="1" x14ac:dyDescent="0.25">
      <c r="A1494" s="25"/>
      <c r="B1494" s="25"/>
      <c r="C1494" s="25"/>
      <c r="D1494" s="25"/>
      <c r="E1494" s="25"/>
      <c r="G1494" s="4"/>
      <c r="I1494" s="4"/>
      <c r="J1494" s="4"/>
      <c r="T1494" s="26"/>
      <c r="AD1494" s="25" t="s">
        <v>697</v>
      </c>
      <c r="AE1494" s="25">
        <v>14.618611999999994</v>
      </c>
      <c r="AF1494" s="25">
        <v>14.618611999999994</v>
      </c>
      <c r="AG1494" s="25" t="s">
        <v>204</v>
      </c>
      <c r="AH1494" s="25" t="s">
        <v>219</v>
      </c>
    </row>
    <row r="1495" spans="1:34" customFormat="1" x14ac:dyDescent="0.25">
      <c r="A1495" s="25"/>
      <c r="B1495" s="25"/>
      <c r="C1495" s="25"/>
      <c r="D1495" s="25"/>
      <c r="E1495" s="25"/>
      <c r="G1495" s="4"/>
      <c r="I1495" s="4"/>
      <c r="J1495" s="4"/>
      <c r="T1495" s="26"/>
      <c r="AD1495" s="25" t="s">
        <v>698</v>
      </c>
      <c r="AE1495" s="25">
        <v>14.634362000000001</v>
      </c>
      <c r="AF1495" s="25">
        <v>14.634362000000001</v>
      </c>
      <c r="AG1495" s="25" t="s">
        <v>204</v>
      </c>
      <c r="AH1495" s="25" t="s">
        <v>223</v>
      </c>
    </row>
    <row r="1496" spans="1:34" customFormat="1" x14ac:dyDescent="0.25">
      <c r="A1496" s="25"/>
      <c r="B1496" s="25"/>
      <c r="C1496" s="25"/>
      <c r="D1496" s="25"/>
      <c r="E1496" s="25"/>
      <c r="G1496" s="4"/>
      <c r="I1496" s="4"/>
      <c r="J1496" s="4"/>
      <c r="T1496" s="26"/>
      <c r="AD1496" s="25" t="s">
        <v>690</v>
      </c>
      <c r="AE1496" s="25">
        <v>12.854486999999999</v>
      </c>
      <c r="AF1496" s="25">
        <v>12.854486999999999</v>
      </c>
      <c r="AG1496" s="25" t="s">
        <v>87</v>
      </c>
      <c r="AH1496" s="25" t="s">
        <v>210</v>
      </c>
    </row>
    <row r="1497" spans="1:34" customFormat="1" x14ac:dyDescent="0.25">
      <c r="A1497" s="25"/>
      <c r="B1497" s="25"/>
      <c r="C1497" s="25"/>
      <c r="D1497" s="25"/>
      <c r="E1497" s="25"/>
      <c r="G1497" s="4"/>
      <c r="I1497" s="4"/>
      <c r="J1497" s="4"/>
      <c r="T1497" s="26"/>
      <c r="AD1497" s="25" t="s">
        <v>1021</v>
      </c>
      <c r="AE1497" s="25">
        <v>1.05</v>
      </c>
      <c r="AF1497" s="25">
        <v>1.05</v>
      </c>
      <c r="AG1497" s="25" t="s">
        <v>6</v>
      </c>
      <c r="AH1497" s="25" t="s">
        <v>214</v>
      </c>
    </row>
    <row r="1498" spans="1:34" customFormat="1" x14ac:dyDescent="0.25">
      <c r="A1498" s="25"/>
      <c r="B1498" s="25"/>
      <c r="C1498" s="25"/>
      <c r="D1498" s="25"/>
      <c r="E1498" s="25"/>
      <c r="G1498" s="4"/>
      <c r="I1498" s="4"/>
      <c r="J1498" s="4"/>
      <c r="T1498" s="26"/>
      <c r="AD1498" s="25" t="s">
        <v>687</v>
      </c>
      <c r="AE1498" s="25">
        <v>0.19670000000000001</v>
      </c>
      <c r="AF1498" s="25">
        <v>0.19670000000000001</v>
      </c>
      <c r="AG1498" s="25" t="s">
        <v>47</v>
      </c>
      <c r="AH1498" s="25" t="s">
        <v>217</v>
      </c>
    </row>
    <row r="1499" spans="1:34" customFormat="1" x14ac:dyDescent="0.25">
      <c r="A1499" s="25"/>
      <c r="B1499" s="25"/>
      <c r="C1499" s="25"/>
      <c r="D1499" s="25"/>
      <c r="E1499" s="25"/>
      <c r="G1499" s="4"/>
      <c r="I1499" s="4"/>
      <c r="J1499" s="4"/>
      <c r="T1499" s="26"/>
      <c r="AD1499" s="25" t="s">
        <v>652</v>
      </c>
      <c r="AE1499" s="25">
        <v>25.211600000000001</v>
      </c>
      <c r="AF1499" s="25">
        <v>25.211600000000001</v>
      </c>
      <c r="AG1499" s="25" t="s">
        <v>14</v>
      </c>
      <c r="AH1499" s="25" t="s">
        <v>216</v>
      </c>
    </row>
    <row r="1500" spans="1:34" customFormat="1" x14ac:dyDescent="0.25">
      <c r="A1500" s="25"/>
      <c r="B1500" s="25"/>
      <c r="C1500" s="25"/>
      <c r="D1500" s="25"/>
      <c r="E1500" s="25"/>
      <c r="G1500" s="4"/>
      <c r="I1500" s="4"/>
      <c r="J1500" s="4"/>
      <c r="T1500" s="26"/>
      <c r="AD1500" s="25" t="s">
        <v>719</v>
      </c>
      <c r="AE1500" s="25">
        <v>21.691000000000003</v>
      </c>
      <c r="AF1500" s="25">
        <v>21.691000000000003</v>
      </c>
      <c r="AG1500" s="25" t="s">
        <v>14</v>
      </c>
      <c r="AH1500" s="25" t="s">
        <v>227</v>
      </c>
    </row>
    <row r="1501" spans="1:34" customFormat="1" x14ac:dyDescent="0.25">
      <c r="A1501" s="25"/>
      <c r="B1501" s="25"/>
      <c r="C1501" s="25"/>
      <c r="D1501" s="25"/>
      <c r="E1501" s="25"/>
      <c r="G1501" s="4"/>
      <c r="I1501" s="4"/>
      <c r="J1501" s="4"/>
      <c r="T1501" s="26"/>
      <c r="AD1501" s="25" t="s">
        <v>691</v>
      </c>
      <c r="AE1501" s="25">
        <v>0.2331</v>
      </c>
      <c r="AF1501" s="25">
        <v>0.2331</v>
      </c>
      <c r="AG1501" s="25" t="s">
        <v>168</v>
      </c>
      <c r="AH1501" s="25" t="s">
        <v>216</v>
      </c>
    </row>
    <row r="1502" spans="1:34" customFormat="1" x14ac:dyDescent="0.25">
      <c r="A1502" s="25"/>
      <c r="B1502" s="25"/>
      <c r="C1502" s="25"/>
      <c r="D1502" s="25"/>
      <c r="E1502" s="25"/>
      <c r="G1502" s="4"/>
      <c r="I1502" s="4"/>
      <c r="J1502" s="4"/>
      <c r="T1502" s="26"/>
      <c r="AD1502" s="25" t="s">
        <v>677</v>
      </c>
      <c r="AE1502" s="25">
        <v>0.29440899999999998</v>
      </c>
      <c r="AF1502" s="25">
        <v>0.29440899999999998</v>
      </c>
      <c r="AG1502" s="25" t="s">
        <v>41</v>
      </c>
      <c r="AH1502" s="25" t="s">
        <v>214</v>
      </c>
    </row>
    <row r="1503" spans="1:34" customFormat="1" x14ac:dyDescent="0.25">
      <c r="A1503" s="25"/>
      <c r="B1503" s="25"/>
      <c r="C1503" s="25"/>
      <c r="D1503" s="25"/>
      <c r="E1503" s="25"/>
      <c r="G1503" s="4"/>
      <c r="I1503" s="4"/>
      <c r="J1503" s="4"/>
      <c r="T1503" s="26"/>
      <c r="AD1503" s="25" t="s">
        <v>676</v>
      </c>
      <c r="AE1503" s="25">
        <v>0.29440899999999998</v>
      </c>
      <c r="AF1503" s="25">
        <v>0.29440899999999998</v>
      </c>
      <c r="AG1503" s="25" t="s">
        <v>41</v>
      </c>
      <c r="AH1503" s="25" t="s">
        <v>210</v>
      </c>
    </row>
    <row r="1504" spans="1:34" customFormat="1" x14ac:dyDescent="0.25">
      <c r="A1504" s="25"/>
      <c r="B1504" s="25"/>
      <c r="C1504" s="25"/>
      <c r="D1504" s="25"/>
      <c r="E1504" s="25"/>
      <c r="G1504" s="4"/>
      <c r="I1504" s="4"/>
      <c r="J1504" s="4"/>
      <c r="T1504" s="26"/>
      <c r="AD1504" s="25" t="s">
        <v>630</v>
      </c>
      <c r="AE1504" s="25">
        <v>0.9</v>
      </c>
      <c r="AF1504" s="25">
        <v>0.9</v>
      </c>
      <c r="AG1504" s="25" t="s">
        <v>2</v>
      </c>
      <c r="AH1504" s="25" t="s">
        <v>214</v>
      </c>
    </row>
    <row r="1505" spans="1:34" customFormat="1" x14ac:dyDescent="0.25">
      <c r="A1505" s="25"/>
      <c r="B1505" s="25"/>
      <c r="C1505" s="25"/>
      <c r="D1505" s="25"/>
      <c r="E1505" s="25"/>
      <c r="G1505" s="4"/>
      <c r="I1505" s="4"/>
      <c r="J1505" s="4"/>
      <c r="T1505" s="26"/>
      <c r="AD1505" s="25" t="s">
        <v>635</v>
      </c>
      <c r="AE1505" s="25">
        <v>0.18816300000000014</v>
      </c>
      <c r="AF1505" s="25">
        <v>0.18816300000000014</v>
      </c>
      <c r="AG1505" s="25" t="s">
        <v>20</v>
      </c>
      <c r="AH1505" s="25" t="s">
        <v>218</v>
      </c>
    </row>
    <row r="1506" spans="1:34" customFormat="1" x14ac:dyDescent="0.25">
      <c r="A1506" s="25"/>
      <c r="B1506" s="25"/>
      <c r="C1506" s="25"/>
      <c r="D1506" s="25"/>
      <c r="E1506" s="25"/>
      <c r="G1506" s="4"/>
      <c r="I1506" s="4"/>
      <c r="J1506" s="4"/>
      <c r="T1506" s="26"/>
      <c r="AD1506" s="25" t="s">
        <v>639</v>
      </c>
      <c r="AE1506" s="25">
        <v>0.17584399999999997</v>
      </c>
      <c r="AF1506" s="25">
        <v>0.17584399999999997</v>
      </c>
      <c r="AG1506" s="25" t="s">
        <v>20</v>
      </c>
      <c r="AH1506" s="25" t="s">
        <v>219</v>
      </c>
    </row>
    <row r="1507" spans="1:34" customFormat="1" x14ac:dyDescent="0.25">
      <c r="A1507" s="25"/>
      <c r="B1507" s="25"/>
      <c r="C1507" s="25"/>
      <c r="D1507" s="25"/>
      <c r="E1507" s="25"/>
      <c r="G1507" s="4"/>
      <c r="I1507" s="4"/>
      <c r="J1507" s="4"/>
      <c r="T1507" s="26"/>
      <c r="AD1507" s="25" t="s">
        <v>661</v>
      </c>
      <c r="AE1507" s="25">
        <v>15.734137000000006</v>
      </c>
      <c r="AF1507" s="25">
        <v>15.734137000000006</v>
      </c>
      <c r="AG1507" s="25" t="s">
        <v>15</v>
      </c>
      <c r="AH1507" s="25" t="s">
        <v>219</v>
      </c>
    </row>
    <row r="1508" spans="1:34" customFormat="1" x14ac:dyDescent="0.25">
      <c r="A1508" s="25"/>
      <c r="B1508" s="25"/>
      <c r="C1508" s="25"/>
      <c r="D1508" s="25"/>
      <c r="E1508" s="25"/>
      <c r="G1508" s="4"/>
      <c r="I1508" s="4"/>
      <c r="J1508" s="4"/>
      <c r="T1508" s="26"/>
      <c r="AD1508" s="25" t="s">
        <v>656</v>
      </c>
      <c r="AE1508" s="25">
        <v>19.30333700000001</v>
      </c>
      <c r="AF1508" s="25">
        <v>19.30333700000001</v>
      </c>
      <c r="AG1508" s="25" t="s">
        <v>15</v>
      </c>
      <c r="AH1508" s="25" t="s">
        <v>218</v>
      </c>
    </row>
    <row r="1509" spans="1:34" customFormat="1" x14ac:dyDescent="0.25">
      <c r="A1509" s="25"/>
      <c r="B1509" s="25"/>
      <c r="C1509" s="25"/>
      <c r="D1509" s="25"/>
      <c r="E1509" s="25"/>
      <c r="G1509" s="4"/>
      <c r="I1509" s="4"/>
      <c r="J1509" s="4"/>
      <c r="T1509" s="26"/>
      <c r="AD1509" s="25" t="s">
        <v>667</v>
      </c>
      <c r="AE1509" s="25">
        <v>15.359452999999993</v>
      </c>
      <c r="AF1509" s="25">
        <v>15.359452999999993</v>
      </c>
      <c r="AG1509" s="25" t="s">
        <v>17</v>
      </c>
      <c r="AH1509" s="25" t="s">
        <v>225</v>
      </c>
    </row>
    <row r="1510" spans="1:34" customFormat="1" x14ac:dyDescent="0.25">
      <c r="A1510" s="25"/>
      <c r="B1510" s="25"/>
      <c r="C1510" s="25"/>
      <c r="D1510" s="25"/>
      <c r="E1510" s="25"/>
      <c r="G1510" s="4"/>
      <c r="I1510" s="4"/>
      <c r="J1510" s="4"/>
      <c r="T1510" s="26"/>
      <c r="AD1510" s="25" t="s">
        <v>664</v>
      </c>
      <c r="AE1510" s="25">
        <v>15.765048999999996</v>
      </c>
      <c r="AF1510" s="25">
        <v>15.765048999999996</v>
      </c>
      <c r="AG1510" s="25" t="s">
        <v>17</v>
      </c>
      <c r="AH1510" s="25" t="s">
        <v>218</v>
      </c>
    </row>
    <row r="1511" spans="1:34" customFormat="1" x14ac:dyDescent="0.25">
      <c r="A1511" s="25"/>
      <c r="B1511" s="25"/>
      <c r="C1511" s="25"/>
      <c r="D1511" s="25"/>
      <c r="E1511" s="25"/>
      <c r="G1511" s="4"/>
      <c r="I1511" s="4"/>
      <c r="J1511" s="4"/>
      <c r="T1511" s="26"/>
      <c r="AD1511" s="25" t="s">
        <v>998</v>
      </c>
      <c r="AE1511" s="25">
        <v>0.21400499999999986</v>
      </c>
      <c r="AF1511" s="25">
        <v>0.21400499999999986</v>
      </c>
      <c r="AG1511" s="25" t="s">
        <v>16</v>
      </c>
      <c r="AH1511" s="25" t="s">
        <v>219</v>
      </c>
    </row>
    <row r="1512" spans="1:34" customFormat="1" x14ac:dyDescent="0.25">
      <c r="A1512" s="25"/>
      <c r="B1512" s="25"/>
      <c r="C1512" s="25"/>
      <c r="D1512" s="25"/>
      <c r="E1512" s="25"/>
      <c r="G1512" s="4"/>
      <c r="I1512" s="4"/>
      <c r="J1512" s="4"/>
      <c r="T1512" s="26"/>
      <c r="AD1512" s="25" t="s">
        <v>996</v>
      </c>
      <c r="AE1512" s="25">
        <v>0.25396199999999997</v>
      </c>
      <c r="AF1512" s="25">
        <v>0.25396199999999997</v>
      </c>
      <c r="AG1512" s="25" t="s">
        <v>16</v>
      </c>
      <c r="AH1512" s="25" t="s">
        <v>218</v>
      </c>
    </row>
    <row r="1513" spans="1:34" customFormat="1" x14ac:dyDescent="0.25">
      <c r="A1513" s="25"/>
      <c r="B1513" s="25"/>
      <c r="C1513" s="25"/>
      <c r="D1513" s="25"/>
      <c r="E1513" s="25"/>
      <c r="G1513" s="4"/>
      <c r="I1513" s="4"/>
      <c r="J1513" s="4"/>
      <c r="T1513" s="26"/>
      <c r="AD1513" s="25" t="s">
        <v>695</v>
      </c>
      <c r="AE1513" s="25">
        <v>15.026921000000005</v>
      </c>
      <c r="AF1513" s="25">
        <v>15.026921000000005</v>
      </c>
      <c r="AG1513" s="25" t="s">
        <v>204</v>
      </c>
      <c r="AH1513" s="25" t="s">
        <v>218</v>
      </c>
    </row>
    <row r="1514" spans="1:34" customFormat="1" x14ac:dyDescent="0.25">
      <c r="A1514" s="25"/>
      <c r="B1514" s="25"/>
      <c r="C1514" s="25"/>
      <c r="D1514" s="25"/>
      <c r="E1514" s="25"/>
      <c r="G1514" s="4"/>
      <c r="I1514" s="4"/>
      <c r="J1514" s="4"/>
      <c r="T1514" s="26"/>
      <c r="AD1514" s="25" t="s">
        <v>697</v>
      </c>
      <c r="AE1514" s="25">
        <v>14.618611999999994</v>
      </c>
      <c r="AF1514" s="25">
        <v>14.618611999999994</v>
      </c>
      <c r="AG1514" s="25" t="s">
        <v>204</v>
      </c>
      <c r="AH1514" s="25" t="s">
        <v>219</v>
      </c>
    </row>
    <row r="1515" spans="1:34" customFormat="1" x14ac:dyDescent="0.25">
      <c r="A1515" s="25"/>
      <c r="B1515" s="25"/>
      <c r="C1515" s="25"/>
      <c r="D1515" s="25"/>
      <c r="E1515" s="25"/>
      <c r="G1515" s="4"/>
      <c r="I1515" s="4"/>
      <c r="J1515" s="4"/>
      <c r="T1515" s="26"/>
      <c r="AD1515" s="25" t="s">
        <v>690</v>
      </c>
      <c r="AE1515" s="25">
        <v>12.854486999999999</v>
      </c>
      <c r="AF1515" s="25">
        <v>12.854486999999999</v>
      </c>
      <c r="AG1515" s="25" t="s">
        <v>87</v>
      </c>
      <c r="AH1515" s="25" t="s">
        <v>210</v>
      </c>
    </row>
    <row r="1516" spans="1:34" customFormat="1" x14ac:dyDescent="0.25">
      <c r="A1516" s="25"/>
      <c r="B1516" s="25"/>
      <c r="C1516" s="25"/>
      <c r="D1516" s="25"/>
      <c r="E1516" s="25"/>
      <c r="G1516" s="4"/>
      <c r="I1516" s="4"/>
      <c r="J1516" s="4"/>
      <c r="T1516" s="26"/>
      <c r="AD1516" s="25" t="s">
        <v>1019</v>
      </c>
      <c r="AE1516" s="25">
        <v>1.17</v>
      </c>
      <c r="AF1516" s="25">
        <v>1.17</v>
      </c>
      <c r="AG1516" s="25" t="s">
        <v>6</v>
      </c>
      <c r="AH1516" s="25" t="s">
        <v>210</v>
      </c>
    </row>
    <row r="1517" spans="1:34" customFormat="1" x14ac:dyDescent="0.25">
      <c r="A1517" s="25"/>
      <c r="B1517" s="25"/>
      <c r="C1517" s="25"/>
      <c r="D1517" s="25"/>
      <c r="E1517" s="25"/>
      <c r="G1517" s="4"/>
      <c r="I1517" s="4"/>
      <c r="J1517" s="4"/>
      <c r="T1517" s="26"/>
      <c r="AD1517" s="25" t="s">
        <v>1141</v>
      </c>
      <c r="AE1517" s="25">
        <v>2.3199999999999998</v>
      </c>
      <c r="AF1517" s="25">
        <v>2.3199999999999998</v>
      </c>
      <c r="AG1517" s="25" t="s">
        <v>24</v>
      </c>
      <c r="AH1517" s="25" t="s">
        <v>214</v>
      </c>
    </row>
    <row r="1518" spans="1:34" customFormat="1" x14ac:dyDescent="0.25">
      <c r="A1518" s="25"/>
      <c r="B1518" s="25"/>
      <c r="C1518" s="25"/>
      <c r="D1518" s="25"/>
      <c r="E1518" s="25"/>
      <c r="G1518" s="4"/>
      <c r="I1518" s="4"/>
      <c r="J1518" s="4"/>
      <c r="T1518" s="26"/>
      <c r="AD1518" s="25" t="s">
        <v>629</v>
      </c>
      <c r="AE1518" s="25">
        <v>0.9</v>
      </c>
      <c r="AF1518" s="25">
        <v>0.9</v>
      </c>
      <c r="AG1518" s="25" t="s">
        <v>2</v>
      </c>
      <c r="AH1518" s="25" t="s">
        <v>210</v>
      </c>
    </row>
    <row r="1519" spans="1:34" customFormat="1" x14ac:dyDescent="0.25">
      <c r="A1519" s="25"/>
      <c r="B1519" s="25"/>
      <c r="C1519" s="25"/>
      <c r="D1519" s="25"/>
      <c r="E1519" s="25"/>
      <c r="G1519" s="4"/>
      <c r="I1519" s="4"/>
      <c r="J1519" s="4"/>
      <c r="T1519" s="26"/>
      <c r="AD1519" s="25" t="s">
        <v>632</v>
      </c>
      <c r="AE1519" s="25">
        <v>0.31229999999999997</v>
      </c>
      <c r="AF1519" s="25">
        <v>0.31229999999999997</v>
      </c>
      <c r="AG1519" s="25" t="s">
        <v>19</v>
      </c>
      <c r="AH1519" s="25" t="s">
        <v>216</v>
      </c>
    </row>
    <row r="1520" spans="1:34" customFormat="1" x14ac:dyDescent="0.25">
      <c r="A1520" s="25"/>
      <c r="B1520" s="25"/>
      <c r="C1520" s="25"/>
      <c r="D1520" s="25"/>
      <c r="E1520" s="25"/>
      <c r="G1520" s="4"/>
      <c r="I1520" s="4"/>
      <c r="J1520" s="4"/>
      <c r="T1520" s="26"/>
      <c r="AD1520" s="25" t="s">
        <v>634</v>
      </c>
      <c r="AE1520" s="25">
        <v>0.28470000000000001</v>
      </c>
      <c r="AF1520" s="25">
        <v>0.28470000000000001</v>
      </c>
      <c r="AG1520" s="25" t="s">
        <v>19</v>
      </c>
      <c r="AH1520" s="25" t="s">
        <v>217</v>
      </c>
    </row>
    <row r="1521" spans="1:34" customFormat="1" x14ac:dyDescent="0.25">
      <c r="A1521" s="25"/>
      <c r="B1521" s="25"/>
      <c r="C1521" s="25"/>
      <c r="D1521" s="25"/>
      <c r="E1521" s="25"/>
      <c r="G1521" s="4"/>
      <c r="I1521" s="4"/>
      <c r="J1521" s="4"/>
      <c r="T1521" s="26"/>
      <c r="AD1521" s="25" t="s">
        <v>637</v>
      </c>
      <c r="AE1521" s="25">
        <v>0.17930000000000001</v>
      </c>
      <c r="AF1521" s="25">
        <v>0.17930000000000001</v>
      </c>
      <c r="AG1521" s="25" t="s">
        <v>20</v>
      </c>
      <c r="AH1521" s="25" t="s">
        <v>216</v>
      </c>
    </row>
    <row r="1522" spans="1:34" customFormat="1" x14ac:dyDescent="0.25">
      <c r="A1522" s="25"/>
      <c r="B1522" s="25"/>
      <c r="C1522" s="25"/>
      <c r="D1522" s="25"/>
      <c r="E1522" s="25"/>
      <c r="G1522" s="4"/>
      <c r="I1522" s="4"/>
      <c r="J1522" s="4"/>
      <c r="T1522" s="26"/>
      <c r="AD1522" s="25" t="s">
        <v>640</v>
      </c>
      <c r="AE1522" s="25">
        <v>0.16719999999999999</v>
      </c>
      <c r="AF1522" s="25">
        <v>0.16719999999999999</v>
      </c>
      <c r="AG1522" s="25" t="s">
        <v>20</v>
      </c>
      <c r="AH1522" s="25" t="s">
        <v>217</v>
      </c>
    </row>
    <row r="1523" spans="1:34" customFormat="1" x14ac:dyDescent="0.25">
      <c r="A1523" s="25"/>
      <c r="B1523" s="25"/>
      <c r="C1523" s="25"/>
      <c r="D1523" s="25"/>
      <c r="E1523" s="25"/>
      <c r="G1523" s="4"/>
      <c r="I1523" s="4"/>
      <c r="J1523" s="4"/>
      <c r="T1523" s="26"/>
      <c r="AD1523" s="25" t="s">
        <v>641</v>
      </c>
      <c r="AE1523" s="25">
        <v>0.30362300000000003</v>
      </c>
      <c r="AF1523" s="25">
        <v>0.30362300000000003</v>
      </c>
      <c r="AG1523" s="25" t="s">
        <v>11</v>
      </c>
      <c r="AH1523" s="25" t="s">
        <v>216</v>
      </c>
    </row>
    <row r="1524" spans="1:34" customFormat="1" x14ac:dyDescent="0.25">
      <c r="A1524" s="25"/>
      <c r="B1524" s="25"/>
      <c r="C1524" s="25"/>
      <c r="D1524" s="25"/>
      <c r="E1524" s="25"/>
      <c r="G1524" s="4"/>
      <c r="I1524" s="4"/>
      <c r="J1524" s="4"/>
      <c r="T1524" s="26"/>
      <c r="AD1524" s="25" t="s">
        <v>643</v>
      </c>
      <c r="AE1524" s="25">
        <v>0.30362300000000003</v>
      </c>
      <c r="AF1524" s="25">
        <v>0.30362300000000003</v>
      </c>
      <c r="AG1524" s="25" t="s">
        <v>11</v>
      </c>
      <c r="AH1524" s="25" t="s">
        <v>217</v>
      </c>
    </row>
    <row r="1525" spans="1:34" customFormat="1" x14ac:dyDescent="0.25">
      <c r="A1525" s="25"/>
      <c r="B1525" s="25"/>
      <c r="C1525" s="25"/>
      <c r="D1525" s="25"/>
      <c r="E1525" s="25"/>
      <c r="G1525" s="4"/>
      <c r="I1525" s="4"/>
      <c r="J1525" s="4"/>
      <c r="T1525" s="26"/>
      <c r="AD1525" s="25" t="s">
        <v>645</v>
      </c>
      <c r="AE1525" s="25">
        <v>0.32230000000000003</v>
      </c>
      <c r="AF1525" s="25">
        <v>0.32230000000000003</v>
      </c>
      <c r="AG1525" s="25" t="s">
        <v>12</v>
      </c>
      <c r="AH1525" s="25" t="s">
        <v>216</v>
      </c>
    </row>
    <row r="1526" spans="1:34" customFormat="1" x14ac:dyDescent="0.25">
      <c r="A1526" s="25"/>
      <c r="B1526" s="25"/>
      <c r="C1526" s="25"/>
      <c r="D1526" s="25"/>
      <c r="E1526" s="25"/>
      <c r="G1526" s="4"/>
      <c r="I1526" s="4"/>
      <c r="J1526" s="4"/>
      <c r="T1526" s="26"/>
      <c r="AD1526" s="25" t="s">
        <v>646</v>
      </c>
      <c r="AE1526" s="25">
        <v>0.30719999999999997</v>
      </c>
      <c r="AF1526" s="25">
        <v>0.30719999999999997</v>
      </c>
      <c r="AG1526" s="25" t="s">
        <v>12</v>
      </c>
      <c r="AH1526" s="25" t="s">
        <v>217</v>
      </c>
    </row>
    <row r="1527" spans="1:34" customFormat="1" x14ac:dyDescent="0.25">
      <c r="A1527" s="25"/>
      <c r="B1527" s="25"/>
      <c r="C1527" s="25"/>
      <c r="D1527" s="25"/>
      <c r="E1527" s="25"/>
      <c r="G1527" s="4"/>
      <c r="I1527" s="4"/>
      <c r="J1527" s="4"/>
      <c r="T1527" s="26"/>
      <c r="AD1527" s="25" t="s">
        <v>658</v>
      </c>
      <c r="AE1527" s="25">
        <v>18.727899999999998</v>
      </c>
      <c r="AF1527" s="25">
        <v>18.727899999999998</v>
      </c>
      <c r="AG1527" s="25" t="s">
        <v>15</v>
      </c>
      <c r="AH1527" s="25" t="s">
        <v>216</v>
      </c>
    </row>
    <row r="1528" spans="1:34" customFormat="1" x14ac:dyDescent="0.25">
      <c r="A1528" s="25"/>
      <c r="B1528" s="25"/>
      <c r="C1528" s="25"/>
      <c r="D1528" s="25"/>
      <c r="E1528" s="25"/>
      <c r="G1528" s="4"/>
      <c r="I1528" s="4"/>
      <c r="J1528" s="4"/>
      <c r="T1528" s="26"/>
      <c r="AD1528" s="25" t="s">
        <v>662</v>
      </c>
      <c r="AE1528" s="25">
        <v>15.1645</v>
      </c>
      <c r="AF1528" s="25">
        <v>15.1645</v>
      </c>
      <c r="AG1528" s="25" t="s">
        <v>15</v>
      </c>
      <c r="AH1528" s="25" t="s">
        <v>217</v>
      </c>
    </row>
    <row r="1529" spans="1:34" customFormat="1" x14ac:dyDescent="0.25">
      <c r="A1529" s="25"/>
      <c r="B1529" s="25"/>
      <c r="C1529" s="25"/>
      <c r="D1529" s="25"/>
      <c r="E1529" s="25"/>
      <c r="G1529" s="4"/>
      <c r="I1529" s="4"/>
      <c r="J1529" s="4"/>
      <c r="T1529" s="26"/>
      <c r="AD1529" s="25" t="s">
        <v>1001</v>
      </c>
      <c r="AE1529" s="25">
        <v>0.24319999999999997</v>
      </c>
      <c r="AF1529" s="25">
        <v>0.24319999999999997</v>
      </c>
      <c r="AG1529" s="25" t="s">
        <v>16</v>
      </c>
      <c r="AH1529" s="25" t="s">
        <v>216</v>
      </c>
    </row>
    <row r="1530" spans="1:34" customFormat="1" x14ac:dyDescent="0.25">
      <c r="A1530" s="25"/>
      <c r="B1530" s="25"/>
      <c r="C1530" s="25"/>
      <c r="D1530" s="25"/>
      <c r="E1530" s="25"/>
      <c r="G1530" s="4"/>
      <c r="I1530" s="4"/>
      <c r="J1530" s="4"/>
      <c r="T1530" s="26"/>
      <c r="AD1530" s="25" t="s">
        <v>1003</v>
      </c>
      <c r="AE1530" s="25">
        <v>0.2036</v>
      </c>
      <c r="AF1530" s="25">
        <v>0.2036</v>
      </c>
      <c r="AG1530" s="25" t="s">
        <v>16</v>
      </c>
      <c r="AH1530" s="25" t="s">
        <v>217</v>
      </c>
    </row>
    <row r="1531" spans="1:34" customFormat="1" x14ac:dyDescent="0.25">
      <c r="A1531" s="25"/>
      <c r="B1531" s="25"/>
      <c r="C1531" s="25"/>
      <c r="D1531" s="25"/>
      <c r="E1531" s="25"/>
      <c r="G1531" s="4"/>
      <c r="I1531" s="4"/>
      <c r="J1531" s="4"/>
      <c r="T1531" s="26"/>
      <c r="AD1531" s="25" t="s">
        <v>673</v>
      </c>
      <c r="AE1531" s="25">
        <v>0.25059999999999999</v>
      </c>
      <c r="AF1531" s="25">
        <v>0.25059999999999999</v>
      </c>
      <c r="AG1531" s="25" t="s">
        <v>40</v>
      </c>
      <c r="AH1531" s="25" t="s">
        <v>217</v>
      </c>
    </row>
    <row r="1532" spans="1:34" customFormat="1" x14ac:dyDescent="0.25">
      <c r="A1532" s="25"/>
      <c r="B1532" s="25"/>
      <c r="C1532" s="25"/>
      <c r="D1532" s="25"/>
      <c r="E1532" s="25"/>
      <c r="G1532" s="4"/>
      <c r="I1532" s="4"/>
      <c r="J1532" s="4"/>
      <c r="T1532" s="26"/>
      <c r="AD1532" s="25" t="s">
        <v>678</v>
      </c>
      <c r="AE1532" s="25">
        <v>0.23130000000000001</v>
      </c>
      <c r="AF1532" s="25">
        <v>0.23130000000000001</v>
      </c>
      <c r="AG1532" s="25" t="s">
        <v>45</v>
      </c>
      <c r="AH1532" s="25" t="s">
        <v>216</v>
      </c>
    </row>
    <row r="1533" spans="1:34" customFormat="1" x14ac:dyDescent="0.25">
      <c r="A1533" s="25"/>
      <c r="B1533" s="25"/>
      <c r="C1533" s="25"/>
      <c r="D1533" s="25"/>
      <c r="E1533" s="25"/>
      <c r="G1533" s="4"/>
      <c r="I1533" s="4"/>
      <c r="J1533" s="4"/>
      <c r="T1533" s="26"/>
      <c r="AD1533" s="25" t="s">
        <v>680</v>
      </c>
      <c r="AE1533" s="25">
        <v>0.224</v>
      </c>
      <c r="AF1533" s="25">
        <v>0.224</v>
      </c>
      <c r="AG1533" s="25" t="s">
        <v>45</v>
      </c>
      <c r="AH1533" s="25" t="s">
        <v>217</v>
      </c>
    </row>
    <row r="1534" spans="1:34" customFormat="1" x14ac:dyDescent="0.25">
      <c r="A1534" s="25"/>
      <c r="B1534" s="25"/>
      <c r="C1534" s="25"/>
      <c r="D1534" s="25"/>
      <c r="E1534" s="25"/>
      <c r="G1534" s="4"/>
      <c r="I1534" s="4"/>
      <c r="J1534" s="4"/>
      <c r="T1534" s="26"/>
      <c r="AD1534" s="25" t="s">
        <v>683</v>
      </c>
      <c r="AE1534" s="25">
        <v>0.23169999999999999</v>
      </c>
      <c r="AF1534" s="25">
        <v>0.23169999999999999</v>
      </c>
      <c r="AG1534" s="25" t="s">
        <v>47</v>
      </c>
      <c r="AH1534" s="25" t="s">
        <v>216</v>
      </c>
    </row>
    <row r="1535" spans="1:34" customFormat="1" x14ac:dyDescent="0.25">
      <c r="A1535" s="25"/>
      <c r="B1535" s="25"/>
      <c r="C1535" s="25"/>
      <c r="D1535" s="25"/>
      <c r="E1535" s="25"/>
      <c r="G1535" s="4"/>
      <c r="I1535" s="4"/>
      <c r="J1535" s="4"/>
      <c r="T1535" s="26"/>
      <c r="AD1535" s="25" t="s">
        <v>690</v>
      </c>
      <c r="AE1535" s="25">
        <v>12.854486999999999</v>
      </c>
      <c r="AF1535" s="25">
        <v>12.854486999999999</v>
      </c>
      <c r="AG1535" s="25" t="s">
        <v>87</v>
      </c>
      <c r="AH1535" s="25" t="s">
        <v>210</v>
      </c>
    </row>
    <row r="1536" spans="1:34" customFormat="1" x14ac:dyDescent="0.25">
      <c r="A1536" s="25"/>
      <c r="B1536" s="25"/>
      <c r="C1536" s="25"/>
      <c r="D1536" s="25"/>
      <c r="E1536" s="25"/>
      <c r="G1536" s="4"/>
      <c r="I1536" s="4"/>
      <c r="J1536" s="4"/>
      <c r="T1536" s="26"/>
      <c r="AD1536" s="25" t="s">
        <v>667</v>
      </c>
      <c r="AE1536" s="25">
        <v>15.359452999999993</v>
      </c>
      <c r="AF1536" s="25">
        <v>15.359452999999993</v>
      </c>
      <c r="AG1536" s="25" t="s">
        <v>17</v>
      </c>
      <c r="AH1536" s="25" t="s">
        <v>225</v>
      </c>
    </row>
    <row r="1537" spans="1:34" customFormat="1" x14ac:dyDescent="0.25">
      <c r="A1537" s="25"/>
      <c r="B1537" s="25"/>
      <c r="C1537" s="25"/>
      <c r="D1537" s="25"/>
      <c r="E1537" s="25"/>
      <c r="G1537" s="4"/>
      <c r="I1537" s="4"/>
      <c r="J1537" s="4"/>
      <c r="T1537" s="26"/>
      <c r="AD1537" s="25" t="s">
        <v>664</v>
      </c>
      <c r="AE1537" s="25">
        <v>15.765048999999996</v>
      </c>
      <c r="AF1537" s="25">
        <v>15.765048999999996</v>
      </c>
      <c r="AG1537" s="25" t="s">
        <v>17</v>
      </c>
      <c r="AH1537" s="25" t="s">
        <v>218</v>
      </c>
    </row>
    <row r="1538" spans="1:34" customFormat="1" x14ac:dyDescent="0.25">
      <c r="A1538" s="25"/>
      <c r="B1538" s="25"/>
      <c r="C1538" s="25"/>
      <c r="D1538" s="25"/>
      <c r="E1538" s="25"/>
      <c r="G1538" s="4"/>
      <c r="I1538" s="4"/>
      <c r="J1538" s="4"/>
      <c r="T1538" s="26"/>
      <c r="AD1538" s="25" t="s">
        <v>695</v>
      </c>
      <c r="AE1538" s="25">
        <v>15.026921000000005</v>
      </c>
      <c r="AF1538" s="25">
        <v>15.026921000000005</v>
      </c>
      <c r="AG1538" s="25" t="s">
        <v>204</v>
      </c>
      <c r="AH1538" s="25" t="s">
        <v>218</v>
      </c>
    </row>
    <row r="1539" spans="1:34" customFormat="1" x14ac:dyDescent="0.25">
      <c r="A1539" s="25"/>
      <c r="B1539" s="25"/>
      <c r="C1539" s="25"/>
      <c r="D1539" s="25"/>
      <c r="E1539" s="25"/>
      <c r="G1539" s="4"/>
      <c r="I1539" s="4"/>
      <c r="J1539" s="4"/>
      <c r="T1539" s="26"/>
      <c r="AD1539" s="25" t="s">
        <v>697</v>
      </c>
      <c r="AE1539" s="25">
        <v>14.618611999999994</v>
      </c>
      <c r="AF1539" s="25">
        <v>14.618611999999994</v>
      </c>
      <c r="AG1539" s="25" t="s">
        <v>204</v>
      </c>
      <c r="AH1539" s="25" t="s">
        <v>219</v>
      </c>
    </row>
    <row r="1540" spans="1:34" customFormat="1" x14ac:dyDescent="0.25">
      <c r="A1540" s="25"/>
      <c r="B1540" s="25"/>
      <c r="C1540" s="25"/>
      <c r="D1540" s="25"/>
      <c r="E1540" s="25"/>
      <c r="G1540" s="4"/>
      <c r="I1540" s="4"/>
      <c r="J1540" s="4"/>
      <c r="T1540" s="26"/>
      <c r="AD1540" s="25" t="s">
        <v>690</v>
      </c>
      <c r="AE1540" s="25">
        <v>12.854486999999999</v>
      </c>
      <c r="AF1540" s="25">
        <v>12.854486999999999</v>
      </c>
      <c r="AG1540" s="25" t="s">
        <v>87</v>
      </c>
      <c r="AH1540" s="25" t="s">
        <v>210</v>
      </c>
    </row>
    <row r="1541" spans="1:34" customFormat="1" x14ac:dyDescent="0.25">
      <c r="A1541" s="25"/>
      <c r="B1541" s="25"/>
      <c r="C1541" s="25"/>
      <c r="D1541" s="25"/>
      <c r="E1541" s="25"/>
      <c r="G1541" s="4"/>
      <c r="I1541" s="4"/>
      <c r="J1541" s="4"/>
      <c r="T1541" s="26"/>
      <c r="AD1541" s="25" t="s">
        <v>635</v>
      </c>
      <c r="AE1541" s="25">
        <v>0.18816300000000014</v>
      </c>
      <c r="AF1541" s="25">
        <v>0.18816300000000014</v>
      </c>
      <c r="AG1541" s="25" t="s">
        <v>20</v>
      </c>
      <c r="AH1541" s="25" t="s">
        <v>218</v>
      </c>
    </row>
    <row r="1542" spans="1:34" customFormat="1" x14ac:dyDescent="0.25">
      <c r="A1542" s="25"/>
      <c r="B1542" s="25"/>
      <c r="C1542" s="25"/>
      <c r="D1542" s="25"/>
      <c r="E1542" s="25"/>
      <c r="G1542" s="4"/>
      <c r="I1542" s="4"/>
      <c r="J1542" s="4"/>
      <c r="T1542" s="26"/>
      <c r="AD1542" s="25" t="s">
        <v>639</v>
      </c>
      <c r="AE1542" s="25">
        <v>0.17584399999999997</v>
      </c>
      <c r="AF1542" s="25">
        <v>0.17584399999999997</v>
      </c>
      <c r="AG1542" s="25" t="s">
        <v>20</v>
      </c>
      <c r="AH1542" s="25" t="s">
        <v>219</v>
      </c>
    </row>
    <row r="1543" spans="1:34" customFormat="1" x14ac:dyDescent="0.25">
      <c r="A1543" s="25"/>
      <c r="B1543" s="25"/>
      <c r="C1543" s="25"/>
      <c r="D1543" s="25"/>
      <c r="E1543" s="25"/>
      <c r="G1543" s="4"/>
      <c r="I1543" s="4"/>
      <c r="J1543" s="4"/>
      <c r="T1543" s="26"/>
      <c r="AD1543" s="25" t="s">
        <v>661</v>
      </c>
      <c r="AE1543" s="25">
        <v>15.734137000000006</v>
      </c>
      <c r="AF1543" s="25">
        <v>15.734137000000006</v>
      </c>
      <c r="AG1543" s="25" t="s">
        <v>15</v>
      </c>
      <c r="AH1543" s="25" t="s">
        <v>219</v>
      </c>
    </row>
    <row r="1544" spans="1:34" customFormat="1" x14ac:dyDescent="0.25">
      <c r="A1544" s="25"/>
      <c r="B1544" s="25"/>
      <c r="C1544" s="25"/>
      <c r="D1544" s="25"/>
      <c r="E1544" s="25"/>
      <c r="G1544" s="4"/>
      <c r="I1544" s="4"/>
      <c r="J1544" s="4"/>
      <c r="T1544" s="26"/>
      <c r="AD1544" s="25" t="s">
        <v>656</v>
      </c>
      <c r="AE1544" s="25">
        <v>19.30333700000001</v>
      </c>
      <c r="AF1544" s="25">
        <v>19.30333700000001</v>
      </c>
      <c r="AG1544" s="25" t="s">
        <v>15</v>
      </c>
      <c r="AH1544" s="25" t="s">
        <v>218</v>
      </c>
    </row>
    <row r="1545" spans="1:34" customFormat="1" x14ac:dyDescent="0.25">
      <c r="A1545" s="25"/>
      <c r="B1545" s="25"/>
      <c r="C1545" s="25"/>
      <c r="D1545" s="25"/>
      <c r="E1545" s="25"/>
      <c r="G1545" s="4"/>
      <c r="I1545" s="4"/>
      <c r="J1545" s="4"/>
      <c r="T1545" s="26"/>
      <c r="AD1545" s="25" t="s">
        <v>998</v>
      </c>
      <c r="AE1545" s="25">
        <v>0.21400499999999986</v>
      </c>
      <c r="AF1545" s="25">
        <v>0.21400499999999986</v>
      </c>
      <c r="AG1545" s="25" t="s">
        <v>16</v>
      </c>
      <c r="AH1545" s="25" t="s">
        <v>219</v>
      </c>
    </row>
    <row r="1546" spans="1:34" customFormat="1" x14ac:dyDescent="0.25">
      <c r="A1546" s="25"/>
      <c r="B1546" s="25"/>
      <c r="C1546" s="25"/>
      <c r="D1546" s="25"/>
      <c r="E1546" s="25"/>
      <c r="G1546" s="4"/>
      <c r="I1546" s="4"/>
      <c r="J1546" s="4"/>
      <c r="T1546" s="26"/>
      <c r="AD1546" s="25" t="s">
        <v>996</v>
      </c>
      <c r="AE1546" s="25">
        <v>0.25396199999999997</v>
      </c>
      <c r="AF1546" s="25">
        <v>0.25396199999999997</v>
      </c>
      <c r="AG1546" s="25" t="s">
        <v>16</v>
      </c>
      <c r="AH1546" s="25" t="s">
        <v>218</v>
      </c>
    </row>
    <row r="1547" spans="1:34" customFormat="1" x14ac:dyDescent="0.25">
      <c r="A1547" s="25"/>
      <c r="B1547" s="25"/>
      <c r="C1547" s="25"/>
      <c r="D1547" s="25"/>
      <c r="E1547" s="25"/>
      <c r="G1547" s="4"/>
      <c r="I1547" s="4"/>
      <c r="J1547" s="4"/>
      <c r="T1547" s="26"/>
      <c r="AD1547" s="25" t="s">
        <v>667</v>
      </c>
      <c r="AE1547" s="25">
        <v>15.359452999999993</v>
      </c>
      <c r="AF1547" s="25">
        <v>15.359452999999993</v>
      </c>
      <c r="AG1547" s="25" t="s">
        <v>17</v>
      </c>
      <c r="AH1547" s="25" t="s">
        <v>225</v>
      </c>
    </row>
    <row r="1548" spans="1:34" customFormat="1" x14ac:dyDescent="0.25">
      <c r="A1548" s="25"/>
      <c r="B1548" s="25"/>
      <c r="C1548" s="25"/>
      <c r="D1548" s="25"/>
      <c r="E1548" s="25"/>
      <c r="G1548" s="4"/>
      <c r="I1548" s="4"/>
      <c r="J1548" s="4"/>
      <c r="T1548" s="26"/>
      <c r="AD1548" s="25" t="s">
        <v>664</v>
      </c>
      <c r="AE1548" s="25">
        <v>15.765048999999996</v>
      </c>
      <c r="AF1548" s="25">
        <v>15.765048999999996</v>
      </c>
      <c r="AG1548" s="25" t="s">
        <v>17</v>
      </c>
      <c r="AH1548" s="25" t="s">
        <v>218</v>
      </c>
    </row>
    <row r="1549" spans="1:34" customFormat="1" x14ac:dyDescent="0.25">
      <c r="A1549" s="25"/>
      <c r="B1549" s="25"/>
      <c r="C1549" s="25"/>
      <c r="D1549" s="25"/>
      <c r="E1549" s="25"/>
      <c r="G1549" s="4"/>
      <c r="I1549" s="4"/>
      <c r="J1549" s="4"/>
      <c r="T1549" s="26"/>
      <c r="AD1549" s="25" t="s">
        <v>695</v>
      </c>
      <c r="AE1549" s="25">
        <v>15.026921000000005</v>
      </c>
      <c r="AF1549" s="25">
        <v>15.026921000000005</v>
      </c>
      <c r="AG1549" s="25" t="s">
        <v>204</v>
      </c>
      <c r="AH1549" s="25" t="s">
        <v>218</v>
      </c>
    </row>
    <row r="1550" spans="1:34" customFormat="1" x14ac:dyDescent="0.25">
      <c r="A1550" s="25"/>
      <c r="B1550" s="25"/>
      <c r="C1550" s="25"/>
      <c r="D1550" s="25"/>
      <c r="E1550" s="25"/>
      <c r="G1550" s="4"/>
      <c r="I1550" s="4"/>
      <c r="J1550" s="4"/>
      <c r="T1550" s="26"/>
      <c r="AD1550" s="25" t="s">
        <v>697</v>
      </c>
      <c r="AE1550" s="25">
        <v>14.618611999999994</v>
      </c>
      <c r="AF1550" s="25">
        <v>14.618611999999994</v>
      </c>
      <c r="AG1550" s="25" t="s">
        <v>204</v>
      </c>
      <c r="AH1550" s="25" t="s">
        <v>219</v>
      </c>
    </row>
    <row r="1551" spans="1:34" customFormat="1" x14ac:dyDescent="0.25">
      <c r="A1551" s="25"/>
      <c r="B1551" s="25"/>
      <c r="C1551" s="25"/>
      <c r="D1551" s="25"/>
      <c r="E1551" s="25"/>
      <c r="G1551" s="4"/>
      <c r="I1551" s="4"/>
      <c r="J1551" s="4"/>
      <c r="T1551" s="26"/>
      <c r="AD1551" s="25" t="s">
        <v>635</v>
      </c>
      <c r="AE1551" s="25">
        <v>0.18816300000000014</v>
      </c>
      <c r="AF1551" s="25">
        <v>0.18816300000000014</v>
      </c>
      <c r="AG1551" s="25" t="s">
        <v>20</v>
      </c>
      <c r="AH1551" s="25" t="s">
        <v>218</v>
      </c>
    </row>
    <row r="1552" spans="1:34" customFormat="1" x14ac:dyDescent="0.25">
      <c r="A1552" s="25"/>
      <c r="B1552" s="25"/>
      <c r="C1552" s="25"/>
      <c r="D1552" s="25"/>
      <c r="E1552" s="25"/>
      <c r="G1552" s="4"/>
      <c r="I1552" s="4"/>
      <c r="J1552" s="4"/>
      <c r="T1552" s="26"/>
      <c r="AD1552" s="25" t="s">
        <v>639</v>
      </c>
      <c r="AE1552" s="25">
        <v>0.17584399999999997</v>
      </c>
      <c r="AF1552" s="25">
        <v>0.17584399999999997</v>
      </c>
      <c r="AG1552" s="25" t="s">
        <v>20</v>
      </c>
      <c r="AH1552" s="25" t="s">
        <v>219</v>
      </c>
    </row>
    <row r="1553" spans="1:34" customFormat="1" x14ac:dyDescent="0.25">
      <c r="A1553" s="25"/>
      <c r="B1553" s="25"/>
      <c r="C1553" s="25"/>
      <c r="D1553" s="25"/>
      <c r="E1553" s="25"/>
      <c r="G1553" s="4"/>
      <c r="I1553" s="4"/>
      <c r="J1553" s="4"/>
      <c r="T1553" s="26"/>
      <c r="AD1553" s="25" t="s">
        <v>661</v>
      </c>
      <c r="AE1553" s="25">
        <v>15.734137000000006</v>
      </c>
      <c r="AF1553" s="25">
        <v>15.734137000000006</v>
      </c>
      <c r="AG1553" s="25" t="s">
        <v>15</v>
      </c>
      <c r="AH1553" s="25" t="s">
        <v>219</v>
      </c>
    </row>
    <row r="1554" spans="1:34" customFormat="1" x14ac:dyDescent="0.25">
      <c r="A1554" s="25"/>
      <c r="B1554" s="25"/>
      <c r="C1554" s="25"/>
      <c r="D1554" s="25"/>
      <c r="E1554" s="25"/>
      <c r="G1554" s="4"/>
      <c r="I1554" s="4"/>
      <c r="J1554" s="4"/>
      <c r="T1554" s="26"/>
      <c r="AD1554" s="25" t="s">
        <v>656</v>
      </c>
      <c r="AE1554" s="25">
        <v>19.30333700000001</v>
      </c>
      <c r="AF1554" s="25">
        <v>19.30333700000001</v>
      </c>
      <c r="AG1554" s="25" t="s">
        <v>15</v>
      </c>
      <c r="AH1554" s="25" t="s">
        <v>218</v>
      </c>
    </row>
    <row r="1555" spans="1:34" customFormat="1" x14ac:dyDescent="0.25">
      <c r="A1555" s="25"/>
      <c r="B1555" s="25"/>
      <c r="C1555" s="25"/>
      <c r="D1555" s="25"/>
      <c r="E1555" s="25"/>
      <c r="G1555" s="4"/>
      <c r="I1555" s="4"/>
      <c r="J1555" s="4"/>
      <c r="T1555" s="26"/>
      <c r="AD1555" s="25" t="s">
        <v>667</v>
      </c>
      <c r="AE1555" s="25">
        <v>15.359452999999993</v>
      </c>
      <c r="AF1555" s="25">
        <v>15.359452999999993</v>
      </c>
      <c r="AG1555" s="25" t="s">
        <v>17</v>
      </c>
      <c r="AH1555" s="25" t="s">
        <v>225</v>
      </c>
    </row>
    <row r="1556" spans="1:34" customFormat="1" x14ac:dyDescent="0.25">
      <c r="A1556" s="25"/>
      <c r="B1556" s="25"/>
      <c r="C1556" s="25"/>
      <c r="D1556" s="25"/>
      <c r="E1556" s="25"/>
      <c r="G1556" s="4"/>
      <c r="I1556" s="4"/>
      <c r="J1556" s="4"/>
      <c r="T1556" s="26"/>
      <c r="AD1556" s="25" t="s">
        <v>664</v>
      </c>
      <c r="AE1556" s="25">
        <v>15.765048999999996</v>
      </c>
      <c r="AF1556" s="25">
        <v>15.765048999999996</v>
      </c>
      <c r="AG1556" s="25" t="s">
        <v>17</v>
      </c>
      <c r="AH1556" s="25" t="s">
        <v>218</v>
      </c>
    </row>
    <row r="1557" spans="1:34" customFormat="1" x14ac:dyDescent="0.25">
      <c r="A1557" s="25"/>
      <c r="B1557" s="25"/>
      <c r="C1557" s="25"/>
      <c r="D1557" s="25"/>
      <c r="E1557" s="25"/>
      <c r="G1557" s="4"/>
      <c r="I1557" s="4"/>
      <c r="J1557" s="4"/>
      <c r="T1557" s="26"/>
      <c r="AD1557" s="25" t="s">
        <v>998</v>
      </c>
      <c r="AE1557" s="25">
        <v>0.21400499999999986</v>
      </c>
      <c r="AF1557" s="25">
        <v>0.21400499999999986</v>
      </c>
      <c r="AG1557" s="25" t="s">
        <v>16</v>
      </c>
      <c r="AH1557" s="25" t="s">
        <v>219</v>
      </c>
    </row>
    <row r="1558" spans="1:34" customFormat="1" x14ac:dyDescent="0.25">
      <c r="A1558" s="25"/>
      <c r="B1558" s="25"/>
      <c r="C1558" s="25"/>
      <c r="D1558" s="25"/>
      <c r="E1558" s="25"/>
      <c r="G1558" s="4"/>
      <c r="I1558" s="4"/>
      <c r="J1558" s="4"/>
      <c r="T1558" s="26"/>
      <c r="AD1558" s="25" t="s">
        <v>996</v>
      </c>
      <c r="AE1558" s="25">
        <v>0.25396199999999997</v>
      </c>
      <c r="AF1558" s="25">
        <v>0.25396199999999997</v>
      </c>
      <c r="AG1558" s="25" t="s">
        <v>16</v>
      </c>
      <c r="AH1558" s="25" t="s">
        <v>218</v>
      </c>
    </row>
    <row r="1559" spans="1:34" customFormat="1" x14ac:dyDescent="0.25">
      <c r="A1559" s="25"/>
      <c r="B1559" s="25"/>
      <c r="C1559" s="25"/>
      <c r="D1559" s="25"/>
      <c r="E1559" s="25"/>
      <c r="G1559" s="4"/>
      <c r="I1559" s="4"/>
      <c r="J1559" s="4"/>
      <c r="T1559" s="26"/>
      <c r="AD1559" s="25" t="s">
        <v>695</v>
      </c>
      <c r="AE1559" s="25">
        <v>15.026921000000005</v>
      </c>
      <c r="AF1559" s="25">
        <v>15.026921000000005</v>
      </c>
      <c r="AG1559" s="25" t="s">
        <v>204</v>
      </c>
      <c r="AH1559" s="25" t="s">
        <v>218</v>
      </c>
    </row>
    <row r="1560" spans="1:34" customFormat="1" x14ac:dyDescent="0.25">
      <c r="A1560" s="25"/>
      <c r="B1560" s="25"/>
      <c r="C1560" s="25"/>
      <c r="D1560" s="25"/>
      <c r="E1560" s="25"/>
      <c r="G1560" s="4"/>
      <c r="I1560" s="4"/>
      <c r="J1560" s="4"/>
      <c r="T1560" s="26"/>
      <c r="AD1560" s="25" t="s">
        <v>697</v>
      </c>
      <c r="AE1560" s="25">
        <v>14.618611999999994</v>
      </c>
      <c r="AF1560" s="25">
        <v>14.618611999999994</v>
      </c>
      <c r="AG1560" s="25" t="s">
        <v>204</v>
      </c>
      <c r="AH1560" s="25" t="s">
        <v>219</v>
      </c>
    </row>
    <row r="1561" spans="1:34" customFormat="1" x14ac:dyDescent="0.25">
      <c r="A1561" s="25"/>
      <c r="B1561" s="25"/>
      <c r="C1561" s="25"/>
      <c r="D1561" s="25"/>
      <c r="E1561" s="25"/>
      <c r="G1561" s="4"/>
      <c r="I1561" s="4"/>
      <c r="J1561" s="4"/>
      <c r="T1561" s="26"/>
      <c r="AD1561" s="25" t="s">
        <v>690</v>
      </c>
      <c r="AE1561" s="25">
        <v>12.854486999999999</v>
      </c>
      <c r="AF1561" s="25">
        <v>12.854486999999999</v>
      </c>
      <c r="AG1561" s="25" t="s">
        <v>87</v>
      </c>
      <c r="AH1561" s="25" t="s">
        <v>210</v>
      </c>
    </row>
    <row r="1562" spans="1:34" customFormat="1" x14ac:dyDescent="0.25">
      <c r="A1562" s="25"/>
      <c r="B1562" s="25"/>
      <c r="C1562" s="25"/>
      <c r="D1562" s="25"/>
      <c r="E1562" s="25"/>
      <c r="G1562" s="4"/>
      <c r="I1562" s="4"/>
      <c r="J1562" s="4"/>
      <c r="T1562" s="26"/>
      <c r="AD1562" s="25" t="s">
        <v>635</v>
      </c>
      <c r="AE1562" s="25">
        <v>0.18816300000000014</v>
      </c>
      <c r="AF1562" s="25">
        <v>0.18816300000000014</v>
      </c>
      <c r="AG1562" s="25" t="s">
        <v>20</v>
      </c>
      <c r="AH1562" s="25" t="s">
        <v>218</v>
      </c>
    </row>
    <row r="1563" spans="1:34" customFormat="1" x14ac:dyDescent="0.25">
      <c r="A1563" s="25"/>
      <c r="B1563" s="25"/>
      <c r="C1563" s="25"/>
      <c r="D1563" s="25"/>
      <c r="E1563" s="25"/>
      <c r="G1563" s="4"/>
      <c r="I1563" s="4"/>
      <c r="J1563" s="4"/>
      <c r="T1563" s="26"/>
      <c r="AD1563" s="25" t="s">
        <v>639</v>
      </c>
      <c r="AE1563" s="25">
        <v>0.17584399999999997</v>
      </c>
      <c r="AF1563" s="25">
        <v>0.17584399999999997</v>
      </c>
      <c r="AG1563" s="25" t="s">
        <v>20</v>
      </c>
      <c r="AH1563" s="25" t="s">
        <v>219</v>
      </c>
    </row>
    <row r="1564" spans="1:34" customFormat="1" x14ac:dyDescent="0.25">
      <c r="A1564" s="25"/>
      <c r="B1564" s="25"/>
      <c r="C1564" s="25"/>
      <c r="D1564" s="25"/>
      <c r="E1564" s="25"/>
      <c r="G1564" s="4"/>
      <c r="I1564" s="4"/>
      <c r="J1564" s="4"/>
      <c r="T1564" s="26"/>
      <c r="AD1564" s="25" t="s">
        <v>661</v>
      </c>
      <c r="AE1564" s="25">
        <v>15.734137000000006</v>
      </c>
      <c r="AF1564" s="25">
        <v>15.734137000000006</v>
      </c>
      <c r="AG1564" s="25" t="s">
        <v>15</v>
      </c>
      <c r="AH1564" s="25" t="s">
        <v>219</v>
      </c>
    </row>
    <row r="1565" spans="1:34" customFormat="1" x14ac:dyDescent="0.25">
      <c r="A1565" s="25"/>
      <c r="B1565" s="25"/>
      <c r="C1565" s="25"/>
      <c r="D1565" s="25"/>
      <c r="E1565" s="25"/>
      <c r="G1565" s="4"/>
      <c r="I1565" s="4"/>
      <c r="J1565" s="4"/>
      <c r="T1565" s="26"/>
      <c r="AD1565" s="25" t="s">
        <v>656</v>
      </c>
      <c r="AE1565" s="25">
        <v>19.30333700000001</v>
      </c>
      <c r="AF1565" s="25">
        <v>19.30333700000001</v>
      </c>
      <c r="AG1565" s="25" t="s">
        <v>15</v>
      </c>
      <c r="AH1565" s="25" t="s">
        <v>218</v>
      </c>
    </row>
    <row r="1566" spans="1:34" customFormat="1" x14ac:dyDescent="0.25">
      <c r="A1566" s="25"/>
      <c r="B1566" s="25"/>
      <c r="C1566" s="25"/>
      <c r="D1566" s="25"/>
      <c r="E1566" s="25"/>
      <c r="G1566" s="4"/>
      <c r="I1566" s="4"/>
      <c r="J1566" s="4"/>
      <c r="T1566" s="26"/>
      <c r="AD1566" s="25" t="s">
        <v>667</v>
      </c>
      <c r="AE1566" s="25">
        <v>15.359452999999993</v>
      </c>
      <c r="AF1566" s="25">
        <v>15.359452999999993</v>
      </c>
      <c r="AG1566" s="25" t="s">
        <v>17</v>
      </c>
      <c r="AH1566" s="25" t="s">
        <v>225</v>
      </c>
    </row>
    <row r="1567" spans="1:34" customFormat="1" x14ac:dyDescent="0.25">
      <c r="A1567" s="25"/>
      <c r="B1567" s="25"/>
      <c r="C1567" s="25"/>
      <c r="D1567" s="25"/>
      <c r="E1567" s="25"/>
      <c r="G1567" s="4"/>
      <c r="I1567" s="4"/>
      <c r="J1567" s="4"/>
      <c r="T1567" s="26"/>
      <c r="AD1567" s="25" t="s">
        <v>664</v>
      </c>
      <c r="AE1567" s="25">
        <v>15.765048999999996</v>
      </c>
      <c r="AF1567" s="25">
        <v>15.765048999999996</v>
      </c>
      <c r="AG1567" s="25" t="s">
        <v>17</v>
      </c>
      <c r="AH1567" s="25" t="s">
        <v>218</v>
      </c>
    </row>
    <row r="1568" spans="1:34" customFormat="1" x14ac:dyDescent="0.25">
      <c r="A1568" s="25"/>
      <c r="B1568" s="25"/>
      <c r="C1568" s="25"/>
      <c r="D1568" s="25"/>
      <c r="E1568" s="25"/>
      <c r="G1568" s="4"/>
      <c r="I1568" s="4"/>
      <c r="J1568" s="4"/>
      <c r="T1568" s="26"/>
      <c r="AD1568" s="25" t="s">
        <v>695</v>
      </c>
      <c r="AE1568" s="25">
        <v>15.026921000000005</v>
      </c>
      <c r="AF1568" s="25">
        <v>15.026921000000005</v>
      </c>
      <c r="AG1568" s="25" t="s">
        <v>204</v>
      </c>
      <c r="AH1568" s="25" t="s">
        <v>218</v>
      </c>
    </row>
    <row r="1569" spans="1:34" customFormat="1" x14ac:dyDescent="0.25">
      <c r="A1569" s="25"/>
      <c r="B1569" s="25"/>
      <c r="C1569" s="25"/>
      <c r="D1569" s="25"/>
      <c r="E1569" s="25"/>
      <c r="G1569" s="4"/>
      <c r="I1569" s="4"/>
      <c r="J1569" s="4"/>
      <c r="T1569" s="26"/>
      <c r="AD1569" s="25" t="s">
        <v>697</v>
      </c>
      <c r="AE1569" s="25">
        <v>14.618611999999994</v>
      </c>
      <c r="AF1569" s="25">
        <v>14.618611999999994</v>
      </c>
      <c r="AG1569" s="25" t="s">
        <v>204</v>
      </c>
      <c r="AH1569" s="25" t="s">
        <v>219</v>
      </c>
    </row>
    <row r="1570" spans="1:34" customFormat="1" x14ac:dyDescent="0.25">
      <c r="A1570" s="25"/>
      <c r="B1570" s="25"/>
      <c r="C1570" s="25"/>
      <c r="D1570" s="25"/>
      <c r="E1570" s="25"/>
      <c r="G1570" s="4"/>
      <c r="I1570" s="4"/>
      <c r="J1570" s="4"/>
      <c r="T1570" s="26"/>
      <c r="AD1570" s="25" t="s">
        <v>690</v>
      </c>
      <c r="AE1570" s="25">
        <v>12.854486999999999</v>
      </c>
      <c r="AF1570" s="25">
        <v>12.854486999999999</v>
      </c>
      <c r="AG1570" s="25" t="s">
        <v>87</v>
      </c>
      <c r="AH1570" s="25" t="s">
        <v>210</v>
      </c>
    </row>
    <row r="1571" spans="1:34" customFormat="1" x14ac:dyDescent="0.25">
      <c r="A1571" s="25"/>
      <c r="B1571" s="25"/>
      <c r="C1571" s="25"/>
      <c r="D1571" s="25"/>
      <c r="E1571" s="25"/>
      <c r="G1571" s="4"/>
      <c r="I1571" s="4"/>
      <c r="J1571" s="4"/>
      <c r="T1571" s="26"/>
      <c r="AD1571" s="25" t="s">
        <v>635</v>
      </c>
      <c r="AE1571" s="25">
        <v>0.18816300000000014</v>
      </c>
      <c r="AF1571" s="25">
        <v>0.18816300000000014</v>
      </c>
      <c r="AG1571" s="25" t="s">
        <v>20</v>
      </c>
      <c r="AH1571" s="25" t="s">
        <v>218</v>
      </c>
    </row>
    <row r="1572" spans="1:34" customFormat="1" x14ac:dyDescent="0.25">
      <c r="A1572" s="25"/>
      <c r="B1572" s="25"/>
      <c r="C1572" s="25"/>
      <c r="D1572" s="25"/>
      <c r="E1572" s="25"/>
      <c r="G1572" s="4"/>
      <c r="I1572" s="4"/>
      <c r="J1572" s="4"/>
      <c r="T1572" s="26"/>
      <c r="AD1572" s="25" t="s">
        <v>639</v>
      </c>
      <c r="AE1572" s="25">
        <v>0.17584399999999997</v>
      </c>
      <c r="AF1572" s="25">
        <v>0.17584399999999997</v>
      </c>
      <c r="AG1572" s="25" t="s">
        <v>20</v>
      </c>
      <c r="AH1572" s="25" t="s">
        <v>219</v>
      </c>
    </row>
    <row r="1573" spans="1:34" customFormat="1" x14ac:dyDescent="0.25">
      <c r="A1573" s="25"/>
      <c r="B1573" s="25"/>
      <c r="C1573" s="25"/>
      <c r="D1573" s="25"/>
      <c r="E1573" s="25"/>
      <c r="G1573" s="4"/>
      <c r="I1573" s="4"/>
      <c r="J1573" s="4"/>
      <c r="T1573" s="26"/>
      <c r="AD1573" s="25" t="s">
        <v>661</v>
      </c>
      <c r="AE1573" s="25">
        <v>15.734137000000006</v>
      </c>
      <c r="AF1573" s="25">
        <v>15.734137000000006</v>
      </c>
      <c r="AG1573" s="25" t="s">
        <v>15</v>
      </c>
      <c r="AH1573" s="25" t="s">
        <v>219</v>
      </c>
    </row>
    <row r="1574" spans="1:34" customFormat="1" x14ac:dyDescent="0.25">
      <c r="A1574" s="25"/>
      <c r="B1574" s="25"/>
      <c r="C1574" s="25"/>
      <c r="D1574" s="25"/>
      <c r="E1574" s="25"/>
      <c r="G1574" s="4"/>
      <c r="I1574" s="4"/>
      <c r="J1574" s="4"/>
      <c r="T1574" s="26"/>
      <c r="AD1574" s="25" t="s">
        <v>656</v>
      </c>
      <c r="AE1574" s="25">
        <v>19.30333700000001</v>
      </c>
      <c r="AF1574" s="25">
        <v>19.30333700000001</v>
      </c>
      <c r="AG1574" s="25" t="s">
        <v>15</v>
      </c>
      <c r="AH1574" s="25" t="s">
        <v>218</v>
      </c>
    </row>
    <row r="1575" spans="1:34" customFormat="1" x14ac:dyDescent="0.25">
      <c r="A1575" s="25"/>
      <c r="B1575" s="25"/>
      <c r="C1575" s="25"/>
      <c r="D1575" s="25"/>
      <c r="E1575" s="25"/>
      <c r="G1575" s="4"/>
      <c r="I1575" s="4"/>
      <c r="J1575" s="4"/>
      <c r="T1575" s="26"/>
      <c r="AD1575" s="25" t="s">
        <v>667</v>
      </c>
      <c r="AE1575" s="25">
        <v>15.359452999999993</v>
      </c>
      <c r="AF1575" s="25">
        <v>15.359452999999993</v>
      </c>
      <c r="AG1575" s="25" t="s">
        <v>17</v>
      </c>
      <c r="AH1575" s="25" t="s">
        <v>225</v>
      </c>
    </row>
    <row r="1576" spans="1:34" customFormat="1" x14ac:dyDescent="0.25">
      <c r="A1576" s="25"/>
      <c r="B1576" s="25"/>
      <c r="C1576" s="25"/>
      <c r="D1576" s="25"/>
      <c r="E1576" s="25"/>
      <c r="G1576" s="4"/>
      <c r="I1576" s="4"/>
      <c r="J1576" s="4"/>
      <c r="T1576" s="26"/>
      <c r="AD1576" s="25" t="s">
        <v>664</v>
      </c>
      <c r="AE1576" s="25">
        <v>15.765048999999996</v>
      </c>
      <c r="AF1576" s="25">
        <v>15.765048999999996</v>
      </c>
      <c r="AG1576" s="25" t="s">
        <v>17</v>
      </c>
      <c r="AH1576" s="25" t="s">
        <v>218</v>
      </c>
    </row>
    <row r="1577" spans="1:34" customFormat="1" x14ac:dyDescent="0.25">
      <c r="A1577" s="25"/>
      <c r="B1577" s="25"/>
      <c r="C1577" s="25"/>
      <c r="D1577" s="25"/>
      <c r="E1577" s="25"/>
      <c r="G1577" s="4"/>
      <c r="I1577" s="4"/>
      <c r="J1577" s="4"/>
      <c r="T1577" s="26"/>
      <c r="AD1577" s="25" t="s">
        <v>663</v>
      </c>
      <c r="AE1577" s="25">
        <v>15.443956999999999</v>
      </c>
      <c r="AF1577" s="25">
        <v>15.443956999999999</v>
      </c>
      <c r="AG1577" s="25" t="s">
        <v>15</v>
      </c>
      <c r="AH1577" s="25" t="s">
        <v>223</v>
      </c>
    </row>
    <row r="1578" spans="1:34" customFormat="1" x14ac:dyDescent="0.25">
      <c r="A1578" s="25"/>
      <c r="B1578" s="25"/>
      <c r="C1578" s="25"/>
      <c r="D1578" s="25"/>
      <c r="E1578" s="25"/>
      <c r="G1578" s="4"/>
      <c r="I1578" s="4"/>
      <c r="J1578" s="4"/>
      <c r="T1578" s="26"/>
      <c r="AD1578" s="25" t="s">
        <v>659</v>
      </c>
      <c r="AE1578" s="25">
        <v>19.012426999999999</v>
      </c>
      <c r="AF1578" s="25">
        <v>19.012426999999999</v>
      </c>
      <c r="AG1578" s="25" t="s">
        <v>15</v>
      </c>
      <c r="AH1578" s="25" t="s">
        <v>222</v>
      </c>
    </row>
    <row r="1579" spans="1:34" customFormat="1" x14ac:dyDescent="0.25">
      <c r="A1579" s="25"/>
      <c r="B1579" s="25"/>
      <c r="C1579" s="25"/>
      <c r="D1579" s="25"/>
      <c r="E1579" s="25"/>
      <c r="G1579" s="4"/>
      <c r="I1579" s="4"/>
      <c r="J1579" s="4"/>
      <c r="T1579" s="26"/>
      <c r="AD1579" s="25" t="s">
        <v>999</v>
      </c>
      <c r="AE1579" s="25">
        <v>0.21088700000000002</v>
      </c>
      <c r="AF1579" s="25">
        <v>0.21088700000000002</v>
      </c>
      <c r="AG1579" s="25" t="s">
        <v>16</v>
      </c>
      <c r="AH1579" s="25" t="s">
        <v>223</v>
      </c>
    </row>
    <row r="1580" spans="1:34" customFormat="1" x14ac:dyDescent="0.25">
      <c r="A1580" s="25"/>
      <c r="B1580" s="25"/>
      <c r="C1580" s="25"/>
      <c r="D1580" s="25"/>
      <c r="E1580" s="25"/>
      <c r="G1580" s="4"/>
      <c r="I1580" s="4"/>
      <c r="J1580" s="4"/>
      <c r="T1580" s="26"/>
      <c r="AD1580" s="25" t="s">
        <v>997</v>
      </c>
      <c r="AE1580" s="25">
        <v>0.25118299999999999</v>
      </c>
      <c r="AF1580" s="25">
        <v>0.25118299999999999</v>
      </c>
      <c r="AG1580" s="25" t="s">
        <v>16</v>
      </c>
      <c r="AH1580" s="25" t="s">
        <v>222</v>
      </c>
    </row>
    <row r="1581" spans="1:34" customFormat="1" x14ac:dyDescent="0.25">
      <c r="A1581" s="25"/>
      <c r="B1581" s="25"/>
      <c r="C1581" s="25"/>
      <c r="D1581" s="25"/>
      <c r="E1581" s="25"/>
      <c r="G1581" s="4"/>
      <c r="I1581" s="4"/>
      <c r="J1581" s="4"/>
      <c r="T1581" s="26"/>
      <c r="AD1581" s="25" t="s">
        <v>666</v>
      </c>
      <c r="AE1581" s="25">
        <v>15.424535000000001</v>
      </c>
      <c r="AF1581" s="25">
        <v>15.424535000000001</v>
      </c>
      <c r="AG1581" s="25" t="s">
        <v>17</v>
      </c>
      <c r="AH1581" s="25" t="s">
        <v>224</v>
      </c>
    </row>
    <row r="1582" spans="1:34" customFormat="1" x14ac:dyDescent="0.25">
      <c r="A1582" s="25"/>
      <c r="B1582" s="25"/>
      <c r="C1582" s="25"/>
      <c r="D1582" s="25"/>
      <c r="E1582" s="25"/>
      <c r="G1582" s="4"/>
      <c r="I1582" s="4"/>
      <c r="J1582" s="4"/>
      <c r="T1582" s="26"/>
      <c r="AD1582" s="25" t="s">
        <v>665</v>
      </c>
      <c r="AE1582" s="25">
        <v>15.827437999999999</v>
      </c>
      <c r="AF1582" s="25">
        <v>15.827437999999999</v>
      </c>
      <c r="AG1582" s="25" t="s">
        <v>17</v>
      </c>
      <c r="AH1582" s="25" t="s">
        <v>210</v>
      </c>
    </row>
    <row r="1583" spans="1:34" customFormat="1" x14ac:dyDescent="0.25">
      <c r="A1583" s="25"/>
      <c r="B1583" s="25"/>
      <c r="C1583" s="25"/>
      <c r="D1583" s="25"/>
      <c r="E1583" s="25"/>
      <c r="G1583" s="4"/>
      <c r="I1583" s="4"/>
      <c r="J1583" s="4"/>
      <c r="T1583" s="26"/>
      <c r="AD1583" s="25" t="s">
        <v>695</v>
      </c>
      <c r="AE1583" s="25">
        <v>15.026921000000005</v>
      </c>
      <c r="AF1583" s="25">
        <v>15.026921000000005</v>
      </c>
      <c r="AG1583" s="25" t="s">
        <v>204</v>
      </c>
      <c r="AH1583" s="25" t="s">
        <v>218</v>
      </c>
    </row>
    <row r="1584" spans="1:34" customFormat="1" x14ac:dyDescent="0.25">
      <c r="A1584" s="25"/>
      <c r="B1584" s="25"/>
      <c r="C1584" s="25"/>
      <c r="D1584" s="25"/>
      <c r="E1584" s="25"/>
      <c r="G1584" s="4"/>
      <c r="I1584" s="4"/>
      <c r="J1584" s="4"/>
      <c r="T1584" s="26"/>
      <c r="AD1584" s="25" t="s">
        <v>696</v>
      </c>
      <c r="AE1584" s="25">
        <v>15.063449999999996</v>
      </c>
      <c r="AF1584" s="25">
        <v>15.063449999999996</v>
      </c>
      <c r="AG1584" s="25" t="s">
        <v>204</v>
      </c>
      <c r="AH1584" s="25" t="s">
        <v>222</v>
      </c>
    </row>
    <row r="1585" spans="1:34" customFormat="1" x14ac:dyDescent="0.25">
      <c r="A1585" s="25"/>
      <c r="B1585" s="25"/>
      <c r="C1585" s="25"/>
      <c r="D1585" s="25"/>
      <c r="E1585" s="25"/>
      <c r="G1585" s="4"/>
      <c r="I1585" s="4"/>
      <c r="J1585" s="4"/>
      <c r="T1585" s="26"/>
      <c r="AD1585" s="25" t="s">
        <v>697</v>
      </c>
      <c r="AE1585" s="25">
        <v>14.618611999999994</v>
      </c>
      <c r="AF1585" s="25">
        <v>14.618611999999994</v>
      </c>
      <c r="AG1585" s="25" t="s">
        <v>204</v>
      </c>
      <c r="AH1585" s="25" t="s">
        <v>219</v>
      </c>
    </row>
    <row r="1586" spans="1:34" customFormat="1" x14ac:dyDescent="0.25">
      <c r="A1586" s="25"/>
      <c r="B1586" s="25"/>
      <c r="C1586" s="25"/>
      <c r="D1586" s="25"/>
      <c r="E1586" s="25"/>
      <c r="G1586" s="4"/>
      <c r="I1586" s="4"/>
      <c r="J1586" s="4"/>
      <c r="T1586" s="26"/>
      <c r="AD1586" s="25" t="s">
        <v>698</v>
      </c>
      <c r="AE1586" s="25">
        <v>14.634362000000001</v>
      </c>
      <c r="AF1586" s="25">
        <v>14.634362000000001</v>
      </c>
      <c r="AG1586" s="25" t="s">
        <v>204</v>
      </c>
      <c r="AH1586" s="25" t="s">
        <v>223</v>
      </c>
    </row>
    <row r="1587" spans="1:34" customFormat="1" x14ac:dyDescent="0.25">
      <c r="A1587" s="25"/>
      <c r="B1587" s="25"/>
      <c r="C1587" s="25"/>
      <c r="D1587" s="25"/>
      <c r="E1587" s="25"/>
      <c r="G1587" s="4"/>
      <c r="I1587" s="4"/>
      <c r="J1587" s="4"/>
      <c r="T1587" s="26"/>
      <c r="AD1587" s="25" t="s">
        <v>690</v>
      </c>
      <c r="AE1587" s="25">
        <v>12.854486999999999</v>
      </c>
      <c r="AF1587" s="25">
        <v>12.854486999999999</v>
      </c>
      <c r="AG1587" s="25" t="s">
        <v>87</v>
      </c>
      <c r="AH1587" s="25" t="s">
        <v>210</v>
      </c>
    </row>
    <row r="1588" spans="1:34" customFormat="1" x14ac:dyDescent="0.25">
      <c r="A1588" s="25"/>
      <c r="B1588" s="25"/>
      <c r="C1588" s="25"/>
      <c r="D1588" s="25"/>
      <c r="E1588" s="25"/>
      <c r="G1588" s="4"/>
      <c r="I1588" s="4"/>
      <c r="J1588" s="4"/>
      <c r="T1588" s="26"/>
      <c r="AD1588" s="25" t="s">
        <v>635</v>
      </c>
      <c r="AE1588" s="25">
        <v>0.18816300000000014</v>
      </c>
      <c r="AF1588" s="25">
        <v>0.18816300000000014</v>
      </c>
      <c r="AG1588" s="25" t="s">
        <v>20</v>
      </c>
      <c r="AH1588" s="25" t="s">
        <v>218</v>
      </c>
    </row>
    <row r="1589" spans="1:34" customFormat="1" x14ac:dyDescent="0.25">
      <c r="A1589" s="25"/>
      <c r="B1589" s="25"/>
      <c r="C1589" s="25"/>
      <c r="D1589" s="25"/>
      <c r="E1589" s="25"/>
      <c r="G1589" s="4"/>
      <c r="I1589" s="4"/>
      <c r="J1589" s="4"/>
      <c r="T1589" s="26"/>
      <c r="AD1589" s="25" t="s">
        <v>639</v>
      </c>
      <c r="AE1589" s="25">
        <v>0.17584399999999997</v>
      </c>
      <c r="AF1589" s="25">
        <v>0.17584399999999997</v>
      </c>
      <c r="AG1589" s="25" t="s">
        <v>20</v>
      </c>
      <c r="AH1589" s="25" t="s">
        <v>219</v>
      </c>
    </row>
    <row r="1590" spans="1:34" customFormat="1" x14ac:dyDescent="0.25">
      <c r="A1590" s="25"/>
      <c r="B1590" s="25"/>
      <c r="C1590" s="25"/>
      <c r="D1590" s="25"/>
      <c r="E1590" s="25"/>
      <c r="G1590" s="4"/>
      <c r="I1590" s="4"/>
      <c r="J1590" s="4"/>
      <c r="T1590" s="26"/>
      <c r="AD1590" s="25" t="s">
        <v>661</v>
      </c>
      <c r="AE1590" s="25">
        <v>15.734137000000006</v>
      </c>
      <c r="AF1590" s="25">
        <v>15.734137000000006</v>
      </c>
      <c r="AG1590" s="25" t="s">
        <v>15</v>
      </c>
      <c r="AH1590" s="25" t="s">
        <v>219</v>
      </c>
    </row>
    <row r="1591" spans="1:34" customFormat="1" x14ac:dyDescent="0.25">
      <c r="A1591" s="25"/>
      <c r="B1591" s="25"/>
      <c r="C1591" s="25"/>
      <c r="D1591" s="25"/>
      <c r="E1591" s="25"/>
      <c r="G1591" s="4"/>
      <c r="I1591" s="4"/>
      <c r="J1591" s="4"/>
      <c r="T1591" s="26"/>
      <c r="AD1591" s="25" t="s">
        <v>656</v>
      </c>
      <c r="AE1591" s="25">
        <v>19.30333700000001</v>
      </c>
      <c r="AF1591" s="25">
        <v>19.30333700000001</v>
      </c>
      <c r="AG1591" s="25" t="s">
        <v>15</v>
      </c>
      <c r="AH1591" s="25" t="s">
        <v>218</v>
      </c>
    </row>
    <row r="1592" spans="1:34" customFormat="1" x14ac:dyDescent="0.25">
      <c r="A1592" s="25"/>
      <c r="B1592" s="25"/>
      <c r="C1592" s="25"/>
      <c r="D1592" s="25"/>
      <c r="E1592" s="25"/>
      <c r="G1592" s="4"/>
      <c r="I1592" s="4"/>
      <c r="J1592" s="4"/>
      <c r="T1592" s="26"/>
      <c r="AD1592" s="25" t="s">
        <v>667</v>
      </c>
      <c r="AE1592" s="25">
        <v>15.359452999999993</v>
      </c>
      <c r="AF1592" s="25">
        <v>15.359452999999993</v>
      </c>
      <c r="AG1592" s="25" t="s">
        <v>17</v>
      </c>
      <c r="AH1592" s="25" t="s">
        <v>225</v>
      </c>
    </row>
    <row r="1593" spans="1:34" customFormat="1" x14ac:dyDescent="0.25">
      <c r="A1593" s="25"/>
      <c r="B1593" s="25"/>
      <c r="C1593" s="25"/>
      <c r="D1593" s="25"/>
      <c r="E1593" s="25"/>
      <c r="G1593" s="4"/>
      <c r="I1593" s="4"/>
      <c r="J1593" s="4"/>
      <c r="T1593" s="26"/>
      <c r="AD1593" s="25" t="s">
        <v>664</v>
      </c>
      <c r="AE1593" s="25">
        <v>15.765048999999996</v>
      </c>
      <c r="AF1593" s="25">
        <v>15.765048999999996</v>
      </c>
      <c r="AG1593" s="25" t="s">
        <v>17</v>
      </c>
      <c r="AH1593" s="25" t="s">
        <v>218</v>
      </c>
    </row>
    <row r="1594" spans="1:34" customFormat="1" x14ac:dyDescent="0.25">
      <c r="A1594" s="25"/>
      <c r="B1594" s="25"/>
      <c r="C1594" s="25"/>
      <c r="D1594" s="25"/>
      <c r="E1594" s="25"/>
      <c r="G1594" s="4"/>
      <c r="I1594" s="4"/>
      <c r="J1594" s="4"/>
      <c r="T1594" s="26"/>
      <c r="AD1594" s="25" t="s">
        <v>996</v>
      </c>
      <c r="AE1594" s="25">
        <v>0.25396199999999997</v>
      </c>
      <c r="AF1594" s="25">
        <v>0.25396199999999997</v>
      </c>
      <c r="AG1594" s="25" t="s">
        <v>16</v>
      </c>
      <c r="AH1594" s="25" t="s">
        <v>218</v>
      </c>
    </row>
    <row r="1595" spans="1:34" customFormat="1" x14ac:dyDescent="0.25">
      <c r="A1595" s="25"/>
      <c r="B1595" s="25"/>
      <c r="C1595" s="25"/>
      <c r="D1595" s="25"/>
      <c r="E1595" s="25"/>
      <c r="G1595" s="4"/>
      <c r="I1595" s="4"/>
      <c r="J1595" s="4"/>
      <c r="T1595" s="26"/>
      <c r="AD1595" s="25" t="s">
        <v>695</v>
      </c>
      <c r="AE1595" s="25">
        <v>15.026921000000005</v>
      </c>
      <c r="AF1595" s="25">
        <v>15.026921000000005</v>
      </c>
      <c r="AG1595" s="25" t="s">
        <v>204</v>
      </c>
      <c r="AH1595" s="25" t="s">
        <v>218</v>
      </c>
    </row>
    <row r="1596" spans="1:34" customFormat="1" x14ac:dyDescent="0.25">
      <c r="A1596" s="25"/>
      <c r="B1596" s="25"/>
      <c r="C1596" s="25"/>
      <c r="D1596" s="25"/>
      <c r="E1596" s="25"/>
      <c r="G1596" s="4"/>
      <c r="I1596" s="4"/>
      <c r="J1596" s="4"/>
      <c r="T1596" s="26"/>
      <c r="AD1596" s="25" t="s">
        <v>697</v>
      </c>
      <c r="AE1596" s="25">
        <v>14.618611999999994</v>
      </c>
      <c r="AF1596" s="25">
        <v>14.618611999999994</v>
      </c>
      <c r="AG1596" s="25" t="s">
        <v>204</v>
      </c>
      <c r="AH1596" s="25" t="s">
        <v>219</v>
      </c>
    </row>
    <row r="1597" spans="1:34" customFormat="1" x14ac:dyDescent="0.25">
      <c r="A1597" s="25"/>
      <c r="B1597" s="25"/>
      <c r="C1597" s="25"/>
      <c r="D1597" s="25"/>
      <c r="E1597" s="25"/>
      <c r="G1597" s="4"/>
      <c r="I1597" s="4"/>
      <c r="J1597" s="4"/>
      <c r="T1597" s="26"/>
      <c r="AD1597" s="25" t="s">
        <v>690</v>
      </c>
      <c r="AE1597" s="25">
        <v>12.854486999999999</v>
      </c>
      <c r="AF1597" s="25">
        <v>12.854486999999999</v>
      </c>
      <c r="AG1597" s="25" t="s">
        <v>87</v>
      </c>
      <c r="AH1597" s="25" t="s">
        <v>210</v>
      </c>
    </row>
    <row r="1598" spans="1:34" customFormat="1" x14ac:dyDescent="0.25">
      <c r="A1598" s="25"/>
      <c r="B1598" s="25"/>
      <c r="C1598" s="25"/>
      <c r="D1598" s="25"/>
      <c r="E1598" s="25"/>
      <c r="G1598" s="4"/>
      <c r="I1598" s="4"/>
      <c r="J1598" s="4"/>
      <c r="T1598" s="26"/>
      <c r="AD1598" s="25" t="s">
        <v>667</v>
      </c>
      <c r="AE1598" s="25">
        <v>15.359452999999993</v>
      </c>
      <c r="AF1598" s="25">
        <v>15.359452999999993</v>
      </c>
      <c r="AG1598" s="25" t="s">
        <v>17</v>
      </c>
      <c r="AH1598" s="25" t="s">
        <v>225</v>
      </c>
    </row>
    <row r="1599" spans="1:34" customFormat="1" x14ac:dyDescent="0.25">
      <c r="A1599" s="25"/>
      <c r="B1599" s="25"/>
      <c r="C1599" s="25"/>
      <c r="D1599" s="25"/>
      <c r="E1599" s="25"/>
      <c r="G1599" s="4"/>
      <c r="I1599" s="4"/>
      <c r="J1599" s="4"/>
      <c r="T1599" s="26"/>
      <c r="AD1599" s="25" t="s">
        <v>664</v>
      </c>
      <c r="AE1599" s="25">
        <v>15.765048999999996</v>
      </c>
      <c r="AF1599" s="25">
        <v>15.765048999999996</v>
      </c>
      <c r="AG1599" s="25" t="s">
        <v>17</v>
      </c>
      <c r="AH1599" s="25" t="s">
        <v>218</v>
      </c>
    </row>
    <row r="1600" spans="1:34" customFormat="1" x14ac:dyDescent="0.25">
      <c r="A1600" s="25"/>
      <c r="B1600" s="25"/>
      <c r="C1600" s="25"/>
      <c r="D1600" s="25"/>
      <c r="E1600" s="25"/>
      <c r="G1600" s="4"/>
      <c r="I1600" s="4"/>
      <c r="J1600" s="4"/>
      <c r="T1600" s="26"/>
      <c r="AD1600" s="25" t="s">
        <v>695</v>
      </c>
      <c r="AE1600" s="25">
        <v>15.026921000000005</v>
      </c>
      <c r="AF1600" s="25">
        <v>15.026921000000005</v>
      </c>
      <c r="AG1600" s="25" t="s">
        <v>204</v>
      </c>
      <c r="AH1600" s="25" t="s">
        <v>218</v>
      </c>
    </row>
    <row r="1601" spans="1:34" customFormat="1" x14ac:dyDescent="0.25">
      <c r="A1601" s="25"/>
      <c r="B1601" s="25"/>
      <c r="C1601" s="25"/>
      <c r="D1601" s="25"/>
      <c r="E1601" s="25"/>
      <c r="G1601" s="4"/>
      <c r="I1601" s="4"/>
      <c r="J1601" s="4"/>
      <c r="T1601" s="26"/>
      <c r="AD1601" s="25" t="s">
        <v>697</v>
      </c>
      <c r="AE1601" s="25">
        <v>14.618611999999994</v>
      </c>
      <c r="AF1601" s="25">
        <v>14.618611999999994</v>
      </c>
      <c r="AG1601" s="25" t="s">
        <v>204</v>
      </c>
      <c r="AH1601" s="25" t="s">
        <v>219</v>
      </c>
    </row>
    <row r="1602" spans="1:34" customFormat="1" x14ac:dyDescent="0.25">
      <c r="A1602" s="25"/>
      <c r="B1602" s="25"/>
      <c r="C1602" s="25"/>
      <c r="D1602" s="25"/>
      <c r="E1602" s="25"/>
      <c r="G1602" s="4"/>
      <c r="I1602" s="4"/>
      <c r="J1602" s="4"/>
      <c r="T1602" s="26"/>
      <c r="AD1602" s="25" t="s">
        <v>690</v>
      </c>
      <c r="AE1602" s="25">
        <v>12.854486999999999</v>
      </c>
      <c r="AF1602" s="25">
        <v>12.854486999999999</v>
      </c>
      <c r="AG1602" s="25" t="s">
        <v>87</v>
      </c>
      <c r="AH1602" s="25" t="s">
        <v>210</v>
      </c>
    </row>
    <row r="1603" spans="1:34" customFormat="1" x14ac:dyDescent="0.25">
      <c r="A1603" s="25"/>
      <c r="B1603" s="25"/>
      <c r="C1603" s="25"/>
      <c r="D1603" s="25"/>
      <c r="E1603" s="25"/>
      <c r="G1603" s="4"/>
      <c r="I1603" s="4"/>
      <c r="J1603" s="4"/>
      <c r="T1603" s="26"/>
      <c r="AD1603" s="25" t="s">
        <v>690</v>
      </c>
      <c r="AE1603" s="25">
        <v>12.854486999999999</v>
      </c>
      <c r="AF1603" s="25">
        <v>12.854486999999999</v>
      </c>
      <c r="AG1603" s="25" t="s">
        <v>87</v>
      </c>
      <c r="AH1603" s="25" t="s">
        <v>210</v>
      </c>
    </row>
    <row r="1604" spans="1:34" customFormat="1" x14ac:dyDescent="0.25">
      <c r="A1604" s="25"/>
      <c r="B1604" s="25"/>
      <c r="C1604" s="25"/>
      <c r="D1604" s="25"/>
      <c r="E1604" s="25"/>
      <c r="G1604" s="4"/>
      <c r="I1604" s="4"/>
      <c r="J1604" s="4"/>
      <c r="T1604" s="26"/>
      <c r="AD1604" s="25" t="s">
        <v>664</v>
      </c>
      <c r="AE1604" s="25">
        <v>15.765048999999996</v>
      </c>
      <c r="AF1604" s="25">
        <v>15.765048999999996</v>
      </c>
      <c r="AG1604" s="25" t="s">
        <v>17</v>
      </c>
      <c r="AH1604" s="25" t="s">
        <v>218</v>
      </c>
    </row>
    <row r="1605" spans="1:34" customFormat="1" x14ac:dyDescent="0.25">
      <c r="A1605" s="25"/>
      <c r="B1605" s="25"/>
      <c r="C1605" s="25"/>
      <c r="D1605" s="25"/>
      <c r="E1605" s="25"/>
      <c r="G1605" s="4"/>
      <c r="I1605" s="4"/>
      <c r="J1605" s="4"/>
      <c r="T1605" s="26"/>
      <c r="AD1605" s="25" t="s">
        <v>667</v>
      </c>
      <c r="AE1605" s="25">
        <v>15.359452999999993</v>
      </c>
      <c r="AF1605" s="25">
        <v>15.359452999999993</v>
      </c>
      <c r="AG1605" s="25" t="s">
        <v>17</v>
      </c>
      <c r="AH1605" s="25" t="s">
        <v>225</v>
      </c>
    </row>
    <row r="1606" spans="1:34" customFormat="1" x14ac:dyDescent="0.25">
      <c r="A1606" s="25"/>
      <c r="B1606" s="25"/>
      <c r="C1606" s="25"/>
      <c r="D1606" s="25"/>
      <c r="E1606" s="25"/>
      <c r="G1606" s="4"/>
      <c r="I1606" s="4"/>
      <c r="J1606" s="4"/>
      <c r="T1606" s="26"/>
      <c r="AD1606" s="25" t="s">
        <v>695</v>
      </c>
      <c r="AE1606" s="25">
        <v>15.026921000000005</v>
      </c>
      <c r="AF1606" s="25">
        <v>15.026921000000005</v>
      </c>
      <c r="AG1606" s="25" t="s">
        <v>204</v>
      </c>
      <c r="AH1606" s="25" t="s">
        <v>218</v>
      </c>
    </row>
    <row r="1607" spans="1:34" customFormat="1" x14ac:dyDescent="0.25">
      <c r="A1607" s="25"/>
      <c r="B1607" s="25"/>
      <c r="C1607" s="25"/>
      <c r="D1607" s="25"/>
      <c r="E1607" s="25"/>
      <c r="G1607" s="4"/>
      <c r="I1607" s="4"/>
      <c r="J1607" s="4"/>
      <c r="T1607" s="26"/>
      <c r="AD1607" s="25" t="s">
        <v>697</v>
      </c>
      <c r="AE1607" s="25">
        <v>14.618611999999994</v>
      </c>
      <c r="AF1607" s="25">
        <v>14.618611999999994</v>
      </c>
      <c r="AG1607" s="25" t="s">
        <v>204</v>
      </c>
      <c r="AH1607" s="25" t="s">
        <v>219</v>
      </c>
    </row>
    <row r="1608" spans="1:34" customFormat="1" x14ac:dyDescent="0.25">
      <c r="A1608" s="25"/>
      <c r="B1608" s="25"/>
      <c r="C1608" s="25"/>
      <c r="D1608" s="25"/>
      <c r="E1608" s="25"/>
      <c r="G1608" s="4"/>
      <c r="I1608" s="4"/>
      <c r="J1608" s="4"/>
      <c r="T1608" s="26"/>
      <c r="AD1608" s="25" t="s">
        <v>635</v>
      </c>
      <c r="AE1608" s="25">
        <v>0.18816300000000014</v>
      </c>
      <c r="AF1608" s="25">
        <v>0.18816300000000014</v>
      </c>
      <c r="AG1608" s="25" t="s">
        <v>20</v>
      </c>
      <c r="AH1608" s="25" t="s">
        <v>218</v>
      </c>
    </row>
    <row r="1609" spans="1:34" customFormat="1" x14ac:dyDescent="0.25">
      <c r="A1609" s="25"/>
      <c r="B1609" s="25"/>
      <c r="C1609" s="25"/>
      <c r="D1609" s="25"/>
      <c r="E1609" s="25"/>
      <c r="G1609" s="4"/>
      <c r="I1609" s="4"/>
      <c r="J1609" s="4"/>
      <c r="T1609" s="26"/>
      <c r="AD1609" s="25" t="s">
        <v>639</v>
      </c>
      <c r="AE1609" s="25">
        <v>0.17584399999999997</v>
      </c>
      <c r="AF1609" s="25">
        <v>0.17584399999999997</v>
      </c>
      <c r="AG1609" s="25" t="s">
        <v>20</v>
      </c>
      <c r="AH1609" s="25" t="s">
        <v>219</v>
      </c>
    </row>
    <row r="1610" spans="1:34" customFormat="1" x14ac:dyDescent="0.25">
      <c r="A1610" s="25"/>
      <c r="B1610" s="25"/>
      <c r="C1610" s="25"/>
      <c r="D1610" s="25"/>
      <c r="E1610" s="25"/>
      <c r="G1610" s="4"/>
      <c r="I1610" s="4"/>
      <c r="J1610" s="4"/>
      <c r="T1610" s="26"/>
      <c r="AD1610" s="25" t="s">
        <v>661</v>
      </c>
      <c r="AE1610" s="25">
        <v>15.734137000000006</v>
      </c>
      <c r="AF1610" s="25">
        <v>15.734137000000006</v>
      </c>
      <c r="AG1610" s="25" t="s">
        <v>15</v>
      </c>
      <c r="AH1610" s="25" t="s">
        <v>219</v>
      </c>
    </row>
    <row r="1611" spans="1:34" customFormat="1" x14ac:dyDescent="0.25">
      <c r="A1611" s="25"/>
      <c r="B1611" s="25"/>
      <c r="C1611" s="25"/>
      <c r="D1611" s="25"/>
      <c r="E1611" s="25"/>
      <c r="G1611" s="4"/>
      <c r="I1611" s="4"/>
      <c r="J1611" s="4"/>
      <c r="T1611" s="26"/>
      <c r="AD1611" s="25" t="s">
        <v>656</v>
      </c>
      <c r="AE1611" s="25">
        <v>19.30333700000001</v>
      </c>
      <c r="AF1611" s="25">
        <v>19.30333700000001</v>
      </c>
      <c r="AG1611" s="25" t="s">
        <v>15</v>
      </c>
      <c r="AH1611" s="25" t="s">
        <v>218</v>
      </c>
    </row>
    <row r="1612" spans="1:34" customFormat="1" x14ac:dyDescent="0.25">
      <c r="A1612" s="25"/>
      <c r="B1612" s="25"/>
      <c r="C1612" s="25"/>
      <c r="D1612" s="25"/>
      <c r="E1612" s="25"/>
      <c r="G1612" s="4"/>
      <c r="I1612" s="4"/>
      <c r="J1612" s="4"/>
      <c r="T1612" s="26"/>
      <c r="AD1612" s="25" t="s">
        <v>998</v>
      </c>
      <c r="AE1612" s="25">
        <v>0.21400499999999986</v>
      </c>
      <c r="AF1612" s="25">
        <v>0.21400499999999986</v>
      </c>
      <c r="AG1612" s="25" t="s">
        <v>16</v>
      </c>
      <c r="AH1612" s="25" t="s">
        <v>219</v>
      </c>
    </row>
    <row r="1613" spans="1:34" customFormat="1" x14ac:dyDescent="0.25">
      <c r="A1613" s="25"/>
      <c r="B1613" s="25"/>
      <c r="C1613" s="25"/>
      <c r="D1613" s="25"/>
      <c r="E1613" s="25"/>
      <c r="G1613" s="4"/>
      <c r="I1613" s="4"/>
      <c r="J1613" s="4"/>
      <c r="T1613" s="26"/>
      <c r="AD1613" s="25" t="s">
        <v>996</v>
      </c>
      <c r="AE1613" s="25">
        <v>0.25396199999999997</v>
      </c>
      <c r="AF1613" s="25">
        <v>0.25396199999999997</v>
      </c>
      <c r="AG1613" s="25" t="s">
        <v>16</v>
      </c>
      <c r="AH1613" s="25" t="s">
        <v>218</v>
      </c>
    </row>
    <row r="1614" spans="1:34" customFormat="1" x14ac:dyDescent="0.25">
      <c r="A1614" s="25"/>
      <c r="B1614" s="25"/>
      <c r="C1614" s="25"/>
      <c r="D1614" s="25"/>
      <c r="E1614" s="25"/>
      <c r="G1614" s="4"/>
      <c r="I1614" s="4"/>
      <c r="J1614" s="4"/>
      <c r="T1614" s="26"/>
      <c r="AD1614" s="25" t="s">
        <v>690</v>
      </c>
      <c r="AE1614" s="25">
        <v>12.854486999999999</v>
      </c>
      <c r="AF1614" s="25">
        <v>12.854486999999999</v>
      </c>
      <c r="AG1614" s="25" t="s">
        <v>87</v>
      </c>
      <c r="AH1614" s="25" t="s">
        <v>210</v>
      </c>
    </row>
    <row r="1615" spans="1:34" customFormat="1" x14ac:dyDescent="0.25">
      <c r="A1615" s="25"/>
      <c r="B1615" s="25"/>
      <c r="C1615" s="25"/>
      <c r="D1615" s="25"/>
      <c r="E1615" s="25"/>
      <c r="G1615" s="4"/>
      <c r="I1615" s="4"/>
      <c r="J1615" s="4"/>
      <c r="T1615" s="26"/>
      <c r="AD1615" s="25" t="s">
        <v>635</v>
      </c>
      <c r="AE1615" s="25">
        <v>0.18816300000000014</v>
      </c>
      <c r="AF1615" s="25">
        <v>0.18816300000000014</v>
      </c>
      <c r="AG1615" s="25" t="s">
        <v>20</v>
      </c>
      <c r="AH1615" s="25" t="s">
        <v>218</v>
      </c>
    </row>
    <row r="1616" spans="1:34" customFormat="1" x14ac:dyDescent="0.25">
      <c r="A1616" s="25"/>
      <c r="B1616" s="25"/>
      <c r="C1616" s="25"/>
      <c r="D1616" s="25"/>
      <c r="E1616" s="25"/>
      <c r="G1616" s="4"/>
      <c r="I1616" s="4"/>
      <c r="J1616" s="4"/>
      <c r="T1616" s="26"/>
      <c r="AD1616" s="25" t="s">
        <v>639</v>
      </c>
      <c r="AE1616" s="25">
        <v>0.17584399999999997</v>
      </c>
      <c r="AF1616" s="25">
        <v>0.17584399999999997</v>
      </c>
      <c r="AG1616" s="25" t="s">
        <v>20</v>
      </c>
      <c r="AH1616" s="25" t="s">
        <v>219</v>
      </c>
    </row>
    <row r="1617" spans="1:34" customFormat="1" x14ac:dyDescent="0.25">
      <c r="A1617" s="25"/>
      <c r="B1617" s="25"/>
      <c r="C1617" s="25"/>
      <c r="D1617" s="25"/>
      <c r="E1617" s="25"/>
      <c r="G1617" s="4"/>
      <c r="I1617" s="4"/>
      <c r="J1617" s="4"/>
      <c r="T1617" s="26"/>
      <c r="AD1617" s="25" t="s">
        <v>656</v>
      </c>
      <c r="AE1617" s="25">
        <v>19.30333700000001</v>
      </c>
      <c r="AF1617" s="25">
        <v>19.30333700000001</v>
      </c>
      <c r="AG1617" s="25" t="s">
        <v>15</v>
      </c>
      <c r="AH1617" s="25" t="s">
        <v>218</v>
      </c>
    </row>
    <row r="1618" spans="1:34" customFormat="1" x14ac:dyDescent="0.25">
      <c r="A1618" s="25"/>
      <c r="B1618" s="25"/>
      <c r="C1618" s="25"/>
      <c r="D1618" s="25"/>
      <c r="E1618" s="25"/>
      <c r="G1618" s="4"/>
      <c r="I1618" s="4"/>
      <c r="J1618" s="4"/>
      <c r="T1618" s="26"/>
      <c r="AD1618" s="25" t="s">
        <v>661</v>
      </c>
      <c r="AE1618" s="25">
        <v>15.734137000000006</v>
      </c>
      <c r="AF1618" s="25">
        <v>15.734137000000006</v>
      </c>
      <c r="AG1618" s="25" t="s">
        <v>15</v>
      </c>
      <c r="AH1618" s="25" t="s">
        <v>219</v>
      </c>
    </row>
    <row r="1619" spans="1:34" customFormat="1" x14ac:dyDescent="0.25">
      <c r="A1619" s="25"/>
      <c r="B1619" s="25"/>
      <c r="C1619" s="25"/>
      <c r="D1619" s="25"/>
      <c r="E1619" s="25"/>
      <c r="G1619" s="4"/>
      <c r="I1619" s="4"/>
      <c r="J1619" s="4"/>
      <c r="T1619" s="26"/>
      <c r="AD1619" s="25" t="s">
        <v>996</v>
      </c>
      <c r="AE1619" s="25">
        <v>0.25396199999999997</v>
      </c>
      <c r="AF1619" s="25">
        <v>0.25396199999999997</v>
      </c>
      <c r="AG1619" s="25" t="s">
        <v>16</v>
      </c>
      <c r="AH1619" s="25" t="s">
        <v>218</v>
      </c>
    </row>
    <row r="1620" spans="1:34" customFormat="1" x14ac:dyDescent="0.25">
      <c r="A1620" s="25"/>
      <c r="B1620" s="25"/>
      <c r="C1620" s="25"/>
      <c r="D1620" s="25"/>
      <c r="E1620" s="25"/>
      <c r="G1620" s="4"/>
      <c r="I1620" s="4"/>
      <c r="J1620" s="4"/>
      <c r="T1620" s="26"/>
      <c r="AD1620" s="25" t="s">
        <v>998</v>
      </c>
      <c r="AE1620" s="25">
        <v>0.21400499999999986</v>
      </c>
      <c r="AF1620" s="25">
        <v>0.21400499999999986</v>
      </c>
      <c r="AG1620" s="25" t="s">
        <v>16</v>
      </c>
      <c r="AH1620" s="25" t="s">
        <v>219</v>
      </c>
    </row>
    <row r="1621" spans="1:34" customFormat="1" x14ac:dyDescent="0.25">
      <c r="A1621" s="25"/>
      <c r="B1621" s="25"/>
      <c r="C1621" s="25"/>
      <c r="D1621" s="25"/>
      <c r="E1621" s="25"/>
      <c r="G1621" s="4"/>
      <c r="I1621" s="4"/>
      <c r="J1621" s="4"/>
      <c r="T1621" s="26"/>
      <c r="AD1621" s="25" t="s">
        <v>664</v>
      </c>
      <c r="AE1621" s="25">
        <v>15.765048999999996</v>
      </c>
      <c r="AF1621" s="25">
        <v>15.765048999999996</v>
      </c>
      <c r="AG1621" s="25" t="s">
        <v>17</v>
      </c>
      <c r="AH1621" s="25" t="s">
        <v>218</v>
      </c>
    </row>
    <row r="1622" spans="1:34" customFormat="1" x14ac:dyDescent="0.25">
      <c r="A1622" s="25"/>
      <c r="B1622" s="25"/>
      <c r="C1622" s="25"/>
      <c r="D1622" s="25"/>
      <c r="E1622" s="25"/>
      <c r="G1622" s="4"/>
      <c r="I1622" s="4"/>
      <c r="J1622" s="4"/>
      <c r="T1622" s="26"/>
      <c r="AD1622" s="25" t="s">
        <v>667</v>
      </c>
      <c r="AE1622" s="25">
        <v>15.359452999999993</v>
      </c>
      <c r="AF1622" s="25">
        <v>15.359452999999993</v>
      </c>
      <c r="AG1622" s="25" t="s">
        <v>17</v>
      </c>
      <c r="AH1622" s="25" t="s">
        <v>225</v>
      </c>
    </row>
    <row r="1623" spans="1:34" customFormat="1" x14ac:dyDescent="0.25">
      <c r="A1623" s="25"/>
      <c r="B1623" s="25"/>
      <c r="C1623" s="25"/>
      <c r="D1623" s="25"/>
      <c r="E1623" s="25"/>
      <c r="G1623" s="4"/>
      <c r="I1623" s="4"/>
      <c r="J1623" s="4"/>
      <c r="T1623" s="26"/>
      <c r="AD1623" s="25" t="s">
        <v>695</v>
      </c>
      <c r="AE1623" s="25">
        <v>15.026921000000005</v>
      </c>
      <c r="AF1623" s="25">
        <v>15.026921000000005</v>
      </c>
      <c r="AG1623" s="25" t="s">
        <v>204</v>
      </c>
      <c r="AH1623" s="25" t="s">
        <v>218</v>
      </c>
    </row>
    <row r="1624" spans="1:34" customFormat="1" x14ac:dyDescent="0.25">
      <c r="A1624" s="25"/>
      <c r="B1624" s="25"/>
      <c r="C1624" s="25"/>
      <c r="D1624" s="25"/>
      <c r="E1624" s="25"/>
      <c r="G1624" s="4"/>
      <c r="I1624" s="4"/>
      <c r="J1624" s="4"/>
      <c r="T1624" s="26"/>
      <c r="AD1624" s="25" t="s">
        <v>697</v>
      </c>
      <c r="AE1624" s="25">
        <v>14.618611999999994</v>
      </c>
      <c r="AF1624" s="25">
        <v>14.618611999999994</v>
      </c>
      <c r="AG1624" s="25" t="s">
        <v>204</v>
      </c>
      <c r="AH1624" s="25" t="s">
        <v>219</v>
      </c>
    </row>
    <row r="1625" spans="1:34" customFormat="1" x14ac:dyDescent="0.25">
      <c r="A1625" s="25"/>
      <c r="B1625" s="25"/>
      <c r="C1625" s="25"/>
      <c r="D1625" s="25"/>
      <c r="E1625" s="25"/>
      <c r="G1625" s="4"/>
      <c r="I1625" s="4"/>
      <c r="J1625" s="4"/>
      <c r="T1625" s="26"/>
      <c r="AD1625" s="25" t="s">
        <v>690</v>
      </c>
      <c r="AE1625" s="25">
        <v>12.854486999999999</v>
      </c>
      <c r="AF1625" s="25">
        <v>12.854486999999999</v>
      </c>
      <c r="AG1625" s="25" t="s">
        <v>87</v>
      </c>
      <c r="AH1625" s="25" t="s">
        <v>210</v>
      </c>
    </row>
    <row r="1626" spans="1:34" customFormat="1" x14ac:dyDescent="0.25">
      <c r="A1626" s="25"/>
      <c r="B1626" s="25"/>
      <c r="C1626" s="25"/>
      <c r="D1626" s="25"/>
      <c r="E1626" s="25"/>
      <c r="G1626" s="4"/>
      <c r="I1626" s="4"/>
      <c r="J1626" s="4"/>
      <c r="T1626" s="26"/>
      <c r="AD1626" s="25" t="s">
        <v>635</v>
      </c>
      <c r="AE1626" s="25">
        <v>0.18816300000000014</v>
      </c>
      <c r="AF1626" s="25">
        <v>0.18816300000000014</v>
      </c>
      <c r="AG1626" s="25" t="s">
        <v>20</v>
      </c>
      <c r="AH1626" s="25" t="s">
        <v>218</v>
      </c>
    </row>
    <row r="1627" spans="1:34" customFormat="1" x14ac:dyDescent="0.25">
      <c r="A1627" s="25"/>
      <c r="B1627" s="25"/>
      <c r="C1627" s="25"/>
      <c r="D1627" s="25"/>
      <c r="E1627" s="25"/>
      <c r="G1627" s="4"/>
      <c r="I1627" s="4"/>
      <c r="J1627" s="4"/>
      <c r="T1627" s="26"/>
      <c r="AD1627" s="25" t="s">
        <v>639</v>
      </c>
      <c r="AE1627" s="25">
        <v>0.17584399999999997</v>
      </c>
      <c r="AF1627" s="25">
        <v>0.17584399999999997</v>
      </c>
      <c r="AG1627" s="25" t="s">
        <v>20</v>
      </c>
      <c r="AH1627" s="25" t="s">
        <v>219</v>
      </c>
    </row>
    <row r="1628" spans="1:34" customFormat="1" x14ac:dyDescent="0.25">
      <c r="A1628" s="25"/>
      <c r="B1628" s="25"/>
      <c r="C1628" s="25"/>
      <c r="D1628" s="25"/>
      <c r="E1628" s="25"/>
      <c r="G1628" s="4"/>
      <c r="I1628" s="4"/>
      <c r="J1628" s="4"/>
      <c r="T1628" s="26"/>
      <c r="AD1628" s="25" t="s">
        <v>656</v>
      </c>
      <c r="AE1628" s="25">
        <v>19.30333700000001</v>
      </c>
      <c r="AF1628" s="25">
        <v>19.30333700000001</v>
      </c>
      <c r="AG1628" s="25" t="s">
        <v>15</v>
      </c>
      <c r="AH1628" s="25" t="s">
        <v>218</v>
      </c>
    </row>
    <row r="1629" spans="1:34" customFormat="1" x14ac:dyDescent="0.25">
      <c r="A1629" s="25"/>
      <c r="B1629" s="25"/>
      <c r="C1629" s="25"/>
      <c r="D1629" s="25"/>
      <c r="E1629" s="25"/>
      <c r="G1629" s="4"/>
      <c r="I1629" s="4"/>
      <c r="J1629" s="4"/>
      <c r="T1629" s="26"/>
      <c r="AD1629" s="25" t="s">
        <v>661</v>
      </c>
      <c r="AE1629" s="25">
        <v>15.734137000000006</v>
      </c>
      <c r="AF1629" s="25">
        <v>15.734137000000006</v>
      </c>
      <c r="AG1629" s="25" t="s">
        <v>15</v>
      </c>
      <c r="AH1629" s="25" t="s">
        <v>219</v>
      </c>
    </row>
    <row r="1630" spans="1:34" customFormat="1" x14ac:dyDescent="0.25">
      <c r="A1630" s="25"/>
      <c r="B1630" s="25"/>
      <c r="C1630" s="25"/>
      <c r="D1630" s="25"/>
      <c r="E1630" s="25"/>
      <c r="G1630" s="4"/>
      <c r="I1630" s="4"/>
      <c r="J1630" s="4"/>
      <c r="T1630" s="26"/>
      <c r="AD1630" s="25" t="s">
        <v>996</v>
      </c>
      <c r="AE1630" s="25">
        <v>0.25396199999999997</v>
      </c>
      <c r="AF1630" s="25">
        <v>0.25396199999999997</v>
      </c>
      <c r="AG1630" s="25" t="s">
        <v>16</v>
      </c>
      <c r="AH1630" s="25" t="s">
        <v>218</v>
      </c>
    </row>
    <row r="1631" spans="1:34" customFormat="1" x14ac:dyDescent="0.25">
      <c r="A1631" s="25"/>
      <c r="B1631" s="25"/>
      <c r="C1631" s="25"/>
      <c r="D1631" s="25"/>
      <c r="E1631" s="25"/>
      <c r="G1631" s="4"/>
      <c r="I1631" s="4"/>
      <c r="J1631" s="4"/>
      <c r="T1631" s="26"/>
      <c r="AD1631" s="25" t="s">
        <v>664</v>
      </c>
      <c r="AE1631" s="25">
        <v>15.765048999999996</v>
      </c>
      <c r="AF1631" s="25">
        <v>15.765048999999996</v>
      </c>
      <c r="AG1631" s="25" t="s">
        <v>17</v>
      </c>
      <c r="AH1631" s="25" t="s">
        <v>218</v>
      </c>
    </row>
    <row r="1632" spans="1:34" customFormat="1" x14ac:dyDescent="0.25">
      <c r="A1632" s="25"/>
      <c r="B1632" s="25"/>
      <c r="C1632" s="25"/>
      <c r="D1632" s="25"/>
      <c r="E1632" s="25"/>
      <c r="G1632" s="4"/>
      <c r="I1632" s="4"/>
      <c r="J1632" s="4"/>
      <c r="T1632" s="26"/>
      <c r="AD1632" s="25" t="s">
        <v>667</v>
      </c>
      <c r="AE1632" s="25">
        <v>15.359452999999993</v>
      </c>
      <c r="AF1632" s="25">
        <v>15.359452999999993</v>
      </c>
      <c r="AG1632" s="25" t="s">
        <v>17</v>
      </c>
      <c r="AH1632" s="25" t="s">
        <v>225</v>
      </c>
    </row>
    <row r="1633" spans="1:34" customFormat="1" x14ac:dyDescent="0.25">
      <c r="A1633" s="25"/>
      <c r="B1633" s="25"/>
      <c r="C1633" s="25"/>
      <c r="D1633" s="25"/>
      <c r="E1633" s="25"/>
      <c r="G1633" s="4"/>
      <c r="I1633" s="4"/>
      <c r="J1633" s="4"/>
      <c r="T1633" s="26"/>
      <c r="AD1633" s="25" t="s">
        <v>695</v>
      </c>
      <c r="AE1633" s="25">
        <v>15.026921000000005</v>
      </c>
      <c r="AF1633" s="25">
        <v>15.026921000000005</v>
      </c>
      <c r="AG1633" s="25" t="s">
        <v>204</v>
      </c>
      <c r="AH1633" s="25" t="s">
        <v>218</v>
      </c>
    </row>
    <row r="1634" spans="1:34" customFormat="1" x14ac:dyDescent="0.25">
      <c r="A1634" s="25"/>
      <c r="B1634" s="25"/>
      <c r="C1634" s="25"/>
      <c r="D1634" s="25"/>
      <c r="E1634" s="25"/>
      <c r="G1634" s="4"/>
      <c r="I1634" s="4"/>
      <c r="J1634" s="4"/>
      <c r="T1634" s="26"/>
      <c r="AD1634" s="25" t="s">
        <v>697</v>
      </c>
      <c r="AE1634" s="25">
        <v>14.618611999999994</v>
      </c>
      <c r="AF1634" s="25">
        <v>14.618611999999994</v>
      </c>
      <c r="AG1634" s="25" t="s">
        <v>204</v>
      </c>
      <c r="AH1634" s="25" t="s">
        <v>219</v>
      </c>
    </row>
    <row r="1635" spans="1:34" customFormat="1" x14ac:dyDescent="0.25">
      <c r="A1635" s="25"/>
      <c r="B1635" s="25"/>
      <c r="C1635" s="25"/>
      <c r="D1635" s="25"/>
      <c r="E1635" s="25"/>
      <c r="G1635" s="4"/>
      <c r="I1635" s="4"/>
      <c r="J1635" s="4"/>
      <c r="T1635" s="26"/>
      <c r="AD1635" s="25" t="s">
        <v>695</v>
      </c>
      <c r="AE1635" s="25">
        <v>15.026921000000005</v>
      </c>
      <c r="AF1635" s="25">
        <v>15.026921000000005</v>
      </c>
      <c r="AG1635" s="25" t="s">
        <v>204</v>
      </c>
      <c r="AH1635" s="25" t="s">
        <v>218</v>
      </c>
    </row>
    <row r="1636" spans="1:34" customFormat="1" x14ac:dyDescent="0.25">
      <c r="A1636" s="25"/>
      <c r="B1636" s="25"/>
      <c r="C1636" s="25"/>
      <c r="D1636" s="25"/>
      <c r="E1636" s="25"/>
      <c r="G1636" s="4"/>
      <c r="I1636" s="4"/>
      <c r="J1636" s="4"/>
      <c r="T1636" s="26"/>
      <c r="AD1636" s="25" t="s">
        <v>697</v>
      </c>
      <c r="AE1636" s="25">
        <v>14.618611999999994</v>
      </c>
      <c r="AF1636" s="25">
        <v>14.618611999999994</v>
      </c>
      <c r="AG1636" s="25" t="s">
        <v>204</v>
      </c>
      <c r="AH1636" s="25" t="s">
        <v>219</v>
      </c>
    </row>
    <row r="1637" spans="1:34" customFormat="1" x14ac:dyDescent="0.25">
      <c r="A1637" s="25"/>
      <c r="B1637" s="25"/>
      <c r="C1637" s="25"/>
      <c r="D1637" s="25"/>
      <c r="E1637" s="25"/>
      <c r="G1637" s="4"/>
      <c r="I1637" s="4"/>
      <c r="J1637" s="4"/>
      <c r="T1637" s="26"/>
      <c r="AD1637" s="25" t="s">
        <v>696</v>
      </c>
      <c r="AE1637" s="25">
        <v>15.063449999999996</v>
      </c>
      <c r="AF1637" s="25">
        <v>15.063449999999996</v>
      </c>
      <c r="AG1637" s="25" t="s">
        <v>204</v>
      </c>
      <c r="AH1637" s="25" t="s">
        <v>222</v>
      </c>
    </row>
    <row r="1638" spans="1:34" customFormat="1" x14ac:dyDescent="0.25">
      <c r="A1638" s="25"/>
      <c r="B1638" s="25"/>
      <c r="C1638" s="25"/>
      <c r="D1638" s="25"/>
      <c r="E1638" s="25"/>
      <c r="G1638" s="4"/>
      <c r="I1638" s="4"/>
      <c r="J1638" s="4"/>
      <c r="T1638" s="26"/>
      <c r="AD1638" s="25" t="s">
        <v>698</v>
      </c>
      <c r="AE1638" s="25">
        <v>14.634362000000001</v>
      </c>
      <c r="AF1638" s="25">
        <v>14.634362000000001</v>
      </c>
      <c r="AG1638" s="25" t="s">
        <v>204</v>
      </c>
      <c r="AH1638" s="25" t="s">
        <v>223</v>
      </c>
    </row>
    <row r="1639" spans="1:34" customFormat="1" x14ac:dyDescent="0.25">
      <c r="A1639" s="25"/>
      <c r="B1639" s="25"/>
      <c r="C1639" s="25"/>
      <c r="D1639" s="25"/>
      <c r="E1639" s="25"/>
      <c r="G1639" s="4"/>
      <c r="I1639" s="4"/>
      <c r="J1639" s="4"/>
      <c r="T1639" s="26"/>
      <c r="AD1639" s="25" t="s">
        <v>690</v>
      </c>
      <c r="AE1639" s="25">
        <v>12.854486999999999</v>
      </c>
      <c r="AF1639" s="25">
        <v>12.854486999999999</v>
      </c>
      <c r="AG1639" s="25" t="s">
        <v>87</v>
      </c>
      <c r="AH1639" s="25" t="s">
        <v>210</v>
      </c>
    </row>
    <row r="1640" spans="1:34" customFormat="1" x14ac:dyDescent="0.25">
      <c r="A1640" s="25"/>
      <c r="B1640" s="25"/>
      <c r="C1640" s="25"/>
      <c r="D1640" s="25"/>
      <c r="E1640" s="25"/>
      <c r="G1640" s="4"/>
      <c r="I1640" s="4"/>
      <c r="J1640" s="4"/>
      <c r="T1640" s="26"/>
      <c r="AD1640" s="25" t="s">
        <v>635</v>
      </c>
      <c r="AE1640" s="25">
        <v>0.18816300000000014</v>
      </c>
      <c r="AF1640" s="25">
        <v>0.18816300000000014</v>
      </c>
      <c r="AG1640" s="25" t="s">
        <v>20</v>
      </c>
      <c r="AH1640" s="25" t="s">
        <v>218</v>
      </c>
    </row>
    <row r="1641" spans="1:34" customFormat="1" x14ac:dyDescent="0.25">
      <c r="A1641" s="25"/>
      <c r="B1641" s="25"/>
      <c r="C1641" s="25"/>
      <c r="D1641" s="25"/>
      <c r="E1641" s="25"/>
      <c r="G1641" s="4"/>
      <c r="I1641" s="4"/>
      <c r="J1641" s="4"/>
      <c r="T1641" s="26"/>
      <c r="AD1641" s="25" t="s">
        <v>639</v>
      </c>
      <c r="AE1641" s="25">
        <v>0.17584399999999997</v>
      </c>
      <c r="AF1641" s="25">
        <v>0.17584399999999997</v>
      </c>
      <c r="AG1641" s="25" t="s">
        <v>20</v>
      </c>
      <c r="AH1641" s="25" t="s">
        <v>219</v>
      </c>
    </row>
    <row r="1642" spans="1:34" customFormat="1" x14ac:dyDescent="0.25">
      <c r="A1642" s="25"/>
      <c r="B1642" s="25"/>
      <c r="C1642" s="25"/>
      <c r="D1642" s="25"/>
      <c r="E1642" s="25"/>
      <c r="G1642" s="4"/>
      <c r="I1642" s="4"/>
      <c r="J1642" s="4"/>
      <c r="T1642" s="26"/>
      <c r="AD1642" s="25" t="s">
        <v>656</v>
      </c>
      <c r="AE1642" s="25">
        <v>19.30333700000001</v>
      </c>
      <c r="AF1642" s="25">
        <v>19.30333700000001</v>
      </c>
      <c r="AG1642" s="25" t="s">
        <v>15</v>
      </c>
      <c r="AH1642" s="25" t="s">
        <v>218</v>
      </c>
    </row>
    <row r="1643" spans="1:34" customFormat="1" x14ac:dyDescent="0.25">
      <c r="A1643" s="25"/>
      <c r="B1643" s="25"/>
      <c r="C1643" s="25"/>
      <c r="D1643" s="25"/>
      <c r="E1643" s="25"/>
      <c r="G1643" s="4"/>
      <c r="I1643" s="4"/>
      <c r="J1643" s="4"/>
      <c r="T1643" s="26"/>
      <c r="AD1643" s="25" t="s">
        <v>659</v>
      </c>
      <c r="AE1643" s="25">
        <v>19.012426999999999</v>
      </c>
      <c r="AF1643" s="25">
        <v>19.012426999999999</v>
      </c>
      <c r="AG1643" s="25" t="s">
        <v>15</v>
      </c>
      <c r="AH1643" s="25" t="s">
        <v>222</v>
      </c>
    </row>
    <row r="1644" spans="1:34" customFormat="1" x14ac:dyDescent="0.25">
      <c r="A1644" s="25"/>
      <c r="B1644" s="25"/>
      <c r="C1644" s="25"/>
      <c r="D1644" s="25"/>
      <c r="E1644" s="25"/>
      <c r="G1644" s="4"/>
      <c r="I1644" s="4"/>
      <c r="J1644" s="4"/>
      <c r="T1644" s="26"/>
      <c r="AD1644" s="25" t="s">
        <v>661</v>
      </c>
      <c r="AE1644" s="25">
        <v>15.734137000000006</v>
      </c>
      <c r="AF1644" s="25">
        <v>15.734137000000006</v>
      </c>
      <c r="AG1644" s="25" t="s">
        <v>15</v>
      </c>
      <c r="AH1644" s="25" t="s">
        <v>219</v>
      </c>
    </row>
    <row r="1645" spans="1:34" customFormat="1" x14ac:dyDescent="0.25">
      <c r="A1645" s="25"/>
      <c r="B1645" s="25"/>
      <c r="C1645" s="25"/>
      <c r="D1645" s="25"/>
      <c r="E1645" s="25"/>
      <c r="G1645" s="4"/>
      <c r="I1645" s="4"/>
      <c r="J1645" s="4"/>
      <c r="T1645" s="26"/>
      <c r="AD1645" s="25" t="s">
        <v>663</v>
      </c>
      <c r="AE1645" s="25">
        <v>15.443956999999999</v>
      </c>
      <c r="AF1645" s="25">
        <v>15.443956999999999</v>
      </c>
      <c r="AG1645" s="25" t="s">
        <v>15</v>
      </c>
      <c r="AH1645" s="25" t="s">
        <v>223</v>
      </c>
    </row>
    <row r="1646" spans="1:34" customFormat="1" x14ac:dyDescent="0.25">
      <c r="A1646" s="25"/>
      <c r="B1646" s="25"/>
      <c r="C1646" s="25"/>
      <c r="D1646" s="25"/>
      <c r="E1646" s="25"/>
      <c r="G1646" s="4"/>
      <c r="I1646" s="4"/>
      <c r="J1646" s="4"/>
      <c r="T1646" s="26"/>
      <c r="AD1646" s="25" t="s">
        <v>996</v>
      </c>
      <c r="AE1646" s="25">
        <v>0.25396199999999997</v>
      </c>
      <c r="AF1646" s="25">
        <v>0.25396199999999997</v>
      </c>
      <c r="AG1646" s="25" t="s">
        <v>16</v>
      </c>
      <c r="AH1646" s="25" t="s">
        <v>218</v>
      </c>
    </row>
    <row r="1647" spans="1:34" customFormat="1" x14ac:dyDescent="0.25">
      <c r="A1647" s="25"/>
      <c r="B1647" s="25"/>
      <c r="C1647" s="25"/>
      <c r="D1647" s="25"/>
      <c r="E1647" s="25"/>
      <c r="G1647" s="4"/>
      <c r="I1647" s="4"/>
      <c r="J1647" s="4"/>
      <c r="T1647" s="26"/>
      <c r="AD1647" s="25" t="s">
        <v>997</v>
      </c>
      <c r="AE1647" s="25">
        <v>0.25118299999999999</v>
      </c>
      <c r="AF1647" s="25">
        <v>0.25118299999999999</v>
      </c>
      <c r="AG1647" s="25" t="s">
        <v>16</v>
      </c>
      <c r="AH1647" s="25" t="s">
        <v>222</v>
      </c>
    </row>
    <row r="1648" spans="1:34" customFormat="1" x14ac:dyDescent="0.25">
      <c r="A1648" s="25"/>
      <c r="B1648" s="25"/>
      <c r="C1648" s="25"/>
      <c r="D1648" s="25"/>
      <c r="E1648" s="25"/>
      <c r="G1648" s="4"/>
      <c r="I1648" s="4"/>
      <c r="J1648" s="4"/>
      <c r="T1648" s="26"/>
      <c r="AD1648" s="25" t="s">
        <v>998</v>
      </c>
      <c r="AE1648" s="25">
        <v>0.21400499999999986</v>
      </c>
      <c r="AF1648" s="25">
        <v>0.21400499999999986</v>
      </c>
      <c r="AG1648" s="25" t="s">
        <v>16</v>
      </c>
      <c r="AH1648" s="25" t="s">
        <v>219</v>
      </c>
    </row>
    <row r="1649" spans="1:34" customFormat="1" x14ac:dyDescent="0.25">
      <c r="A1649" s="25"/>
      <c r="B1649" s="25"/>
      <c r="C1649" s="25"/>
      <c r="D1649" s="25"/>
      <c r="E1649" s="25"/>
      <c r="G1649" s="4"/>
      <c r="I1649" s="4"/>
      <c r="J1649" s="4"/>
      <c r="T1649" s="26"/>
      <c r="AD1649" s="25" t="s">
        <v>999</v>
      </c>
      <c r="AE1649" s="25">
        <v>0.21088700000000002</v>
      </c>
      <c r="AF1649" s="25">
        <v>0.21088700000000002</v>
      </c>
      <c r="AG1649" s="25" t="s">
        <v>16</v>
      </c>
      <c r="AH1649" s="25" t="s">
        <v>223</v>
      </c>
    </row>
    <row r="1650" spans="1:34" customFormat="1" x14ac:dyDescent="0.25">
      <c r="A1650" s="25"/>
      <c r="B1650" s="25"/>
      <c r="C1650" s="25"/>
      <c r="D1650" s="25"/>
      <c r="E1650" s="25"/>
      <c r="G1650" s="4"/>
      <c r="I1650" s="4"/>
      <c r="J1650" s="4"/>
      <c r="T1650" s="26"/>
      <c r="AD1650" s="25" t="s">
        <v>664</v>
      </c>
      <c r="AE1650" s="25">
        <v>15.765048999999996</v>
      </c>
      <c r="AF1650" s="25">
        <v>15.765048999999996</v>
      </c>
      <c r="AG1650" s="25" t="s">
        <v>17</v>
      </c>
      <c r="AH1650" s="25" t="s">
        <v>218</v>
      </c>
    </row>
    <row r="1651" spans="1:34" customFormat="1" x14ac:dyDescent="0.25">
      <c r="A1651" s="25"/>
      <c r="B1651" s="25"/>
      <c r="C1651" s="25"/>
      <c r="D1651" s="25"/>
      <c r="E1651" s="25"/>
      <c r="G1651" s="4"/>
      <c r="I1651" s="4"/>
      <c r="J1651" s="4"/>
      <c r="T1651" s="26"/>
      <c r="AD1651" s="25" t="s">
        <v>665</v>
      </c>
      <c r="AE1651" s="25">
        <v>15.827437999999999</v>
      </c>
      <c r="AF1651" s="25">
        <v>15.827437999999999</v>
      </c>
      <c r="AG1651" s="25" t="s">
        <v>17</v>
      </c>
      <c r="AH1651" s="25" t="s">
        <v>210</v>
      </c>
    </row>
    <row r="1652" spans="1:34" customFormat="1" x14ac:dyDescent="0.25">
      <c r="A1652" s="25"/>
      <c r="B1652" s="25"/>
      <c r="C1652" s="25"/>
      <c r="D1652" s="25"/>
      <c r="E1652" s="25"/>
      <c r="G1652" s="4"/>
      <c r="I1652" s="4"/>
      <c r="J1652" s="4"/>
      <c r="T1652" s="26"/>
      <c r="AD1652" s="25" t="s">
        <v>666</v>
      </c>
      <c r="AE1652" s="25">
        <v>15.424535000000001</v>
      </c>
      <c r="AF1652" s="25">
        <v>15.424535000000001</v>
      </c>
      <c r="AG1652" s="25" t="s">
        <v>17</v>
      </c>
      <c r="AH1652" s="25" t="s">
        <v>224</v>
      </c>
    </row>
    <row r="1653" spans="1:34" customFormat="1" x14ac:dyDescent="0.25">
      <c r="A1653" s="25"/>
      <c r="B1653" s="25"/>
      <c r="C1653" s="25"/>
      <c r="D1653" s="25"/>
      <c r="E1653" s="25"/>
      <c r="G1653" s="4"/>
      <c r="I1653" s="4"/>
      <c r="J1653" s="4"/>
      <c r="T1653" s="26"/>
      <c r="AD1653" s="25" t="s">
        <v>667</v>
      </c>
      <c r="AE1653" s="25">
        <v>15.359452999999993</v>
      </c>
      <c r="AF1653" s="25">
        <v>15.359452999999993</v>
      </c>
      <c r="AG1653" s="25" t="s">
        <v>17</v>
      </c>
      <c r="AH1653" s="25" t="s">
        <v>225</v>
      </c>
    </row>
    <row r="1654" spans="1:34" customFormat="1" x14ac:dyDescent="0.25">
      <c r="A1654" s="25"/>
      <c r="B1654" s="25"/>
      <c r="C1654" s="25"/>
      <c r="D1654" s="25"/>
      <c r="E1654" s="25"/>
      <c r="G1654" s="4"/>
      <c r="I1654" s="4"/>
      <c r="J1654" s="4"/>
      <c r="T1654" s="26"/>
      <c r="AD1654" s="25" t="s">
        <v>690</v>
      </c>
      <c r="AE1654" s="25">
        <v>12.854486999999999</v>
      </c>
      <c r="AF1654" s="25">
        <v>12.854486999999999</v>
      </c>
      <c r="AG1654" s="25" t="s">
        <v>87</v>
      </c>
      <c r="AH1654" s="25" t="s">
        <v>210</v>
      </c>
    </row>
    <row r="1655" spans="1:34" customFormat="1" x14ac:dyDescent="0.25">
      <c r="A1655" s="25"/>
      <c r="B1655" s="25"/>
      <c r="C1655" s="25"/>
      <c r="D1655" s="25"/>
      <c r="E1655" s="25"/>
      <c r="G1655" s="4"/>
      <c r="I1655" s="4"/>
      <c r="J1655" s="4"/>
      <c r="T1655" s="26"/>
      <c r="AD1655" s="25" t="s">
        <v>1045</v>
      </c>
      <c r="AE1655" s="25">
        <v>1.59</v>
      </c>
      <c r="AF1655" s="25">
        <v>1.59</v>
      </c>
      <c r="AG1655" s="25" t="s">
        <v>10</v>
      </c>
      <c r="AH1655" s="25" t="s">
        <v>214</v>
      </c>
    </row>
    <row r="1656" spans="1:34" customFormat="1" x14ac:dyDescent="0.25">
      <c r="A1656" s="25"/>
      <c r="B1656" s="25"/>
      <c r="C1656" s="25"/>
      <c r="D1656" s="25"/>
      <c r="E1656" s="25"/>
      <c r="G1656" s="4"/>
      <c r="I1656" s="4"/>
      <c r="J1656" s="4"/>
      <c r="T1656" s="26"/>
      <c r="AD1656" s="25" t="s">
        <v>635</v>
      </c>
      <c r="AE1656" s="25">
        <v>0.18816300000000014</v>
      </c>
      <c r="AF1656" s="25">
        <v>0.18816300000000014</v>
      </c>
      <c r="AG1656" s="25" t="s">
        <v>20</v>
      </c>
      <c r="AH1656" s="25" t="s">
        <v>218</v>
      </c>
    </row>
    <row r="1657" spans="1:34" customFormat="1" x14ac:dyDescent="0.25">
      <c r="A1657" s="25"/>
      <c r="B1657" s="25"/>
      <c r="C1657" s="25"/>
      <c r="D1657" s="25"/>
      <c r="E1657" s="25"/>
      <c r="G1657" s="4"/>
      <c r="I1657" s="4"/>
      <c r="J1657" s="4"/>
      <c r="T1657" s="26"/>
      <c r="AD1657" s="25" t="s">
        <v>639</v>
      </c>
      <c r="AE1657" s="25">
        <v>0.17584399999999997</v>
      </c>
      <c r="AF1657" s="25">
        <v>0.17584399999999997</v>
      </c>
      <c r="AG1657" s="25" t="s">
        <v>20</v>
      </c>
      <c r="AH1657" s="25" t="s">
        <v>219</v>
      </c>
    </row>
    <row r="1658" spans="1:34" customFormat="1" x14ac:dyDescent="0.25">
      <c r="A1658" s="25"/>
      <c r="B1658" s="25"/>
      <c r="C1658" s="25"/>
      <c r="D1658" s="25"/>
      <c r="E1658" s="25"/>
      <c r="G1658" s="4"/>
      <c r="I1658" s="4"/>
      <c r="J1658" s="4"/>
      <c r="T1658" s="26"/>
      <c r="AD1658" s="25" t="s">
        <v>656</v>
      </c>
      <c r="AE1658" s="25">
        <v>19.30333700000001</v>
      </c>
      <c r="AF1658" s="25">
        <v>19.30333700000001</v>
      </c>
      <c r="AG1658" s="25" t="s">
        <v>15</v>
      </c>
      <c r="AH1658" s="25" t="s">
        <v>218</v>
      </c>
    </row>
    <row r="1659" spans="1:34" customFormat="1" x14ac:dyDescent="0.25">
      <c r="A1659" s="25"/>
      <c r="B1659" s="25"/>
      <c r="C1659" s="25"/>
      <c r="D1659" s="25"/>
      <c r="E1659" s="25"/>
      <c r="G1659" s="4"/>
      <c r="I1659" s="4"/>
      <c r="J1659" s="4"/>
      <c r="T1659" s="26"/>
      <c r="AD1659" s="25" t="s">
        <v>661</v>
      </c>
      <c r="AE1659" s="25">
        <v>15.734137000000006</v>
      </c>
      <c r="AF1659" s="25">
        <v>15.734137000000006</v>
      </c>
      <c r="AG1659" s="25" t="s">
        <v>15</v>
      </c>
      <c r="AH1659" s="25" t="s">
        <v>219</v>
      </c>
    </row>
    <row r="1660" spans="1:34" customFormat="1" x14ac:dyDescent="0.25">
      <c r="A1660" s="25"/>
      <c r="B1660" s="25"/>
      <c r="C1660" s="25"/>
      <c r="D1660" s="25"/>
      <c r="E1660" s="25"/>
      <c r="G1660" s="4"/>
      <c r="I1660" s="4"/>
      <c r="J1660" s="4"/>
      <c r="T1660" s="26"/>
      <c r="AD1660" s="25" t="s">
        <v>996</v>
      </c>
      <c r="AE1660" s="25">
        <v>0.25396199999999997</v>
      </c>
      <c r="AF1660" s="25">
        <v>0.25396199999999997</v>
      </c>
      <c r="AG1660" s="25" t="s">
        <v>16</v>
      </c>
      <c r="AH1660" s="25" t="s">
        <v>218</v>
      </c>
    </row>
    <row r="1661" spans="1:34" customFormat="1" x14ac:dyDescent="0.25">
      <c r="A1661" s="25"/>
      <c r="B1661" s="25"/>
      <c r="C1661" s="25"/>
      <c r="D1661" s="25"/>
      <c r="E1661" s="25"/>
      <c r="G1661" s="4"/>
      <c r="I1661" s="4"/>
      <c r="J1661" s="4"/>
      <c r="T1661" s="26"/>
      <c r="AD1661" s="25" t="s">
        <v>998</v>
      </c>
      <c r="AE1661" s="25">
        <v>0.21400499999999986</v>
      </c>
      <c r="AF1661" s="25">
        <v>0.21400499999999986</v>
      </c>
      <c r="AG1661" s="25" t="s">
        <v>16</v>
      </c>
      <c r="AH1661" s="25" t="s">
        <v>219</v>
      </c>
    </row>
    <row r="1662" spans="1:34" customFormat="1" x14ac:dyDescent="0.25">
      <c r="A1662" s="25"/>
      <c r="B1662" s="25"/>
      <c r="C1662" s="25"/>
      <c r="D1662" s="25"/>
      <c r="E1662" s="25"/>
      <c r="G1662" s="4"/>
      <c r="I1662" s="4"/>
      <c r="J1662" s="4"/>
      <c r="T1662" s="26"/>
      <c r="AD1662" s="25" t="s">
        <v>664</v>
      </c>
      <c r="AE1662" s="25">
        <v>15.765048999999996</v>
      </c>
      <c r="AF1662" s="25">
        <v>15.765048999999996</v>
      </c>
      <c r="AG1662" s="25" t="s">
        <v>17</v>
      </c>
      <c r="AH1662" s="25" t="s">
        <v>218</v>
      </c>
    </row>
    <row r="1663" spans="1:34" customFormat="1" x14ac:dyDescent="0.25">
      <c r="A1663" s="25"/>
      <c r="B1663" s="25"/>
      <c r="C1663" s="25"/>
      <c r="D1663" s="25"/>
      <c r="E1663" s="25"/>
      <c r="G1663" s="4"/>
      <c r="I1663" s="4"/>
      <c r="J1663" s="4"/>
      <c r="T1663" s="26"/>
      <c r="AD1663" s="25" t="s">
        <v>667</v>
      </c>
      <c r="AE1663" s="25">
        <v>15.359452999999993</v>
      </c>
      <c r="AF1663" s="25">
        <v>15.359452999999993</v>
      </c>
      <c r="AG1663" s="25" t="s">
        <v>17</v>
      </c>
      <c r="AH1663" s="25" t="s">
        <v>225</v>
      </c>
    </row>
    <row r="1664" spans="1:34" customFormat="1" x14ac:dyDescent="0.25">
      <c r="A1664" s="25"/>
      <c r="B1664" s="25"/>
      <c r="C1664" s="25"/>
      <c r="D1664" s="25"/>
      <c r="E1664" s="25"/>
      <c r="G1664" s="4"/>
      <c r="I1664" s="4"/>
      <c r="J1664" s="4"/>
      <c r="T1664" s="26"/>
      <c r="AD1664" s="25" t="s">
        <v>695</v>
      </c>
      <c r="AE1664" s="25">
        <v>15.026921000000005</v>
      </c>
      <c r="AF1664" s="25">
        <v>15.026921000000005</v>
      </c>
      <c r="AG1664" s="25" t="s">
        <v>204</v>
      </c>
      <c r="AH1664" s="25" t="s">
        <v>218</v>
      </c>
    </row>
    <row r="1665" spans="1:34" customFormat="1" x14ac:dyDescent="0.25">
      <c r="A1665" s="25"/>
      <c r="B1665" s="25"/>
      <c r="C1665" s="25"/>
      <c r="D1665" s="25"/>
      <c r="E1665" s="25"/>
      <c r="G1665" s="4"/>
      <c r="I1665" s="4"/>
      <c r="J1665" s="4"/>
      <c r="T1665" s="26"/>
      <c r="AD1665" s="25" t="s">
        <v>697</v>
      </c>
      <c r="AE1665" s="25">
        <v>14.618611999999994</v>
      </c>
      <c r="AF1665" s="25">
        <v>14.618611999999994</v>
      </c>
      <c r="AG1665" s="25" t="s">
        <v>204</v>
      </c>
      <c r="AH1665" s="25" t="s">
        <v>219</v>
      </c>
    </row>
    <row r="1666" spans="1:34" customFormat="1" x14ac:dyDescent="0.25">
      <c r="A1666" s="25"/>
      <c r="B1666" s="25"/>
      <c r="C1666" s="25"/>
      <c r="D1666" s="25"/>
      <c r="E1666" s="25"/>
      <c r="G1666" s="4"/>
      <c r="I1666" s="4"/>
      <c r="J1666" s="4"/>
      <c r="T1666" s="26"/>
      <c r="AD1666" s="25" t="s">
        <v>1043</v>
      </c>
      <c r="AE1666" s="25">
        <v>2.8</v>
      </c>
      <c r="AF1666" s="25">
        <v>2.8</v>
      </c>
      <c r="AG1666" s="25" t="s">
        <v>10</v>
      </c>
      <c r="AH1666" s="25" t="s">
        <v>210</v>
      </c>
    </row>
    <row r="1667" spans="1:34" customFormat="1" x14ac:dyDescent="0.25">
      <c r="A1667" s="25"/>
      <c r="B1667" s="25"/>
      <c r="C1667" s="25"/>
      <c r="D1667" s="25"/>
      <c r="E1667" s="25"/>
      <c r="G1667" s="4"/>
      <c r="I1667" s="4"/>
      <c r="J1667" s="4"/>
      <c r="T1667" s="26"/>
      <c r="AD1667" s="25" t="s">
        <v>1031</v>
      </c>
      <c r="AE1667" s="25">
        <v>3.73</v>
      </c>
      <c r="AF1667" s="25">
        <v>3.73</v>
      </c>
      <c r="AG1667" s="25" t="s">
        <v>1</v>
      </c>
      <c r="AH1667" s="25" t="s">
        <v>210</v>
      </c>
    </row>
    <row r="1668" spans="1:34" customFormat="1" x14ac:dyDescent="0.25">
      <c r="A1668" s="25"/>
      <c r="B1668" s="25"/>
      <c r="C1668" s="25"/>
      <c r="D1668" s="25"/>
      <c r="E1668" s="25"/>
      <c r="G1668" s="4"/>
      <c r="I1668" s="4"/>
      <c r="J1668" s="4"/>
      <c r="T1668" s="26"/>
      <c r="AD1668" s="25" t="s">
        <v>1033</v>
      </c>
      <c r="AE1668" s="25">
        <v>3.53</v>
      </c>
      <c r="AF1668" s="25">
        <v>3.53</v>
      </c>
      <c r="AG1668" s="25" t="s">
        <v>1</v>
      </c>
      <c r="AH1668" s="25" t="s">
        <v>214</v>
      </c>
    </row>
    <row r="1669" spans="1:34" customFormat="1" x14ac:dyDescent="0.25">
      <c r="A1669" s="25"/>
      <c r="B1669" s="25"/>
      <c r="C1669" s="25"/>
      <c r="D1669" s="25"/>
      <c r="E1669" s="25"/>
      <c r="G1669" s="4"/>
      <c r="I1669" s="4"/>
      <c r="J1669" s="4"/>
      <c r="T1669" s="26"/>
      <c r="AD1669" s="25" t="s">
        <v>667</v>
      </c>
      <c r="AE1669" s="25">
        <v>15.359452999999993</v>
      </c>
      <c r="AF1669" s="25">
        <v>15.359452999999993</v>
      </c>
      <c r="AG1669" s="25" t="s">
        <v>17</v>
      </c>
      <c r="AH1669" s="25" t="s">
        <v>225</v>
      </c>
    </row>
    <row r="1670" spans="1:34" customFormat="1" x14ac:dyDescent="0.25">
      <c r="A1670" s="25"/>
      <c r="B1670" s="25"/>
      <c r="C1670" s="25"/>
      <c r="D1670" s="25"/>
      <c r="E1670" s="25"/>
      <c r="G1670" s="4"/>
      <c r="I1670" s="4"/>
      <c r="J1670" s="4"/>
      <c r="T1670" s="26"/>
      <c r="AD1670" s="25" t="s">
        <v>664</v>
      </c>
      <c r="AE1670" s="25">
        <v>15.765048999999996</v>
      </c>
      <c r="AF1670" s="25">
        <v>15.765048999999996</v>
      </c>
      <c r="AG1670" s="25" t="s">
        <v>17</v>
      </c>
      <c r="AH1670" s="25" t="s">
        <v>218</v>
      </c>
    </row>
    <row r="1671" spans="1:34" customFormat="1" x14ac:dyDescent="0.25">
      <c r="A1671" s="25"/>
      <c r="B1671" s="25"/>
      <c r="C1671" s="25"/>
      <c r="D1671" s="25"/>
      <c r="E1671" s="25"/>
      <c r="G1671" s="4"/>
      <c r="I1671" s="4"/>
      <c r="J1671" s="4"/>
      <c r="T1671" s="26"/>
      <c r="AD1671" s="25" t="s">
        <v>695</v>
      </c>
      <c r="AE1671" s="25">
        <v>15.026921000000005</v>
      </c>
      <c r="AF1671" s="25">
        <v>15.026921000000005</v>
      </c>
      <c r="AG1671" s="25" t="s">
        <v>204</v>
      </c>
      <c r="AH1671" s="25" t="s">
        <v>218</v>
      </c>
    </row>
    <row r="1672" spans="1:34" customFormat="1" x14ac:dyDescent="0.25">
      <c r="A1672" s="25"/>
      <c r="B1672" s="25"/>
      <c r="C1672" s="25"/>
      <c r="D1672" s="25"/>
      <c r="E1672" s="25"/>
      <c r="G1672" s="4"/>
      <c r="I1672" s="4"/>
      <c r="J1672" s="4"/>
      <c r="T1672" s="26"/>
      <c r="AD1672" s="25" t="s">
        <v>697</v>
      </c>
      <c r="AE1672" s="25">
        <v>14.618611999999994</v>
      </c>
      <c r="AF1672" s="25">
        <v>14.618611999999994</v>
      </c>
      <c r="AG1672" s="25" t="s">
        <v>204</v>
      </c>
      <c r="AH1672" s="25" t="s">
        <v>219</v>
      </c>
    </row>
    <row r="1673" spans="1:34" customFormat="1" x14ac:dyDescent="0.25">
      <c r="A1673" s="25"/>
      <c r="B1673" s="25"/>
      <c r="C1673" s="25"/>
      <c r="D1673" s="25"/>
      <c r="E1673" s="25"/>
      <c r="G1673" s="4"/>
      <c r="I1673" s="4"/>
      <c r="J1673" s="4"/>
      <c r="T1673" s="26"/>
      <c r="AD1673" s="25" t="s">
        <v>690</v>
      </c>
      <c r="AE1673" s="25">
        <v>12.854486999999999</v>
      </c>
      <c r="AF1673" s="25">
        <v>12.854486999999999</v>
      </c>
      <c r="AG1673" s="25" t="s">
        <v>87</v>
      </c>
      <c r="AH1673" s="25" t="s">
        <v>210</v>
      </c>
    </row>
    <row r="1674" spans="1:34" customFormat="1" x14ac:dyDescent="0.25">
      <c r="A1674" s="25"/>
      <c r="B1674" s="25"/>
      <c r="C1674" s="25"/>
      <c r="D1674" s="25"/>
      <c r="E1674" s="25"/>
      <c r="G1674" s="4"/>
      <c r="I1674" s="4"/>
      <c r="J1674" s="4"/>
      <c r="T1674" s="26"/>
      <c r="AD1674" s="25" t="s">
        <v>695</v>
      </c>
      <c r="AE1674" s="25">
        <v>15.026921000000005</v>
      </c>
      <c r="AF1674" s="25">
        <v>15.026921000000005</v>
      </c>
      <c r="AG1674" s="25" t="s">
        <v>204</v>
      </c>
      <c r="AH1674" s="25" t="s">
        <v>218</v>
      </c>
    </row>
    <row r="1675" spans="1:34" customFormat="1" x14ac:dyDescent="0.25">
      <c r="A1675" s="25"/>
      <c r="B1675" s="25"/>
      <c r="C1675" s="25"/>
      <c r="D1675" s="25"/>
      <c r="E1675" s="25"/>
      <c r="G1675" s="4"/>
      <c r="I1675" s="4"/>
      <c r="J1675" s="4"/>
      <c r="T1675" s="26"/>
      <c r="AD1675" s="25" t="s">
        <v>697</v>
      </c>
      <c r="AE1675" s="25">
        <v>14.618611999999994</v>
      </c>
      <c r="AF1675" s="25">
        <v>14.618611999999994</v>
      </c>
      <c r="AG1675" s="25" t="s">
        <v>204</v>
      </c>
      <c r="AH1675" s="25" t="s">
        <v>219</v>
      </c>
    </row>
    <row r="1676" spans="1:34" customFormat="1" x14ac:dyDescent="0.25">
      <c r="A1676" s="25"/>
      <c r="B1676" s="25"/>
      <c r="C1676" s="25"/>
      <c r="D1676" s="25"/>
      <c r="E1676" s="25"/>
      <c r="G1676" s="4"/>
      <c r="I1676" s="4"/>
      <c r="J1676" s="4"/>
      <c r="T1676" s="26"/>
      <c r="AD1676" s="25" t="s">
        <v>635</v>
      </c>
      <c r="AE1676" s="25">
        <v>0.18816300000000014</v>
      </c>
      <c r="AF1676" s="25">
        <v>0.18816300000000014</v>
      </c>
      <c r="AG1676" s="25" t="s">
        <v>20</v>
      </c>
      <c r="AH1676" s="25" t="s">
        <v>218</v>
      </c>
    </row>
    <row r="1677" spans="1:34" customFormat="1" x14ac:dyDescent="0.25">
      <c r="A1677" s="25"/>
      <c r="B1677" s="25"/>
      <c r="C1677" s="25"/>
      <c r="D1677" s="25"/>
      <c r="E1677" s="25"/>
      <c r="G1677" s="4"/>
      <c r="I1677" s="4"/>
      <c r="J1677" s="4"/>
      <c r="T1677" s="26"/>
      <c r="AD1677" s="25" t="s">
        <v>639</v>
      </c>
      <c r="AE1677" s="25">
        <v>0.17584399999999997</v>
      </c>
      <c r="AF1677" s="25">
        <v>0.17584399999999997</v>
      </c>
      <c r="AG1677" s="25" t="s">
        <v>20</v>
      </c>
      <c r="AH1677" s="25" t="s">
        <v>219</v>
      </c>
    </row>
    <row r="1678" spans="1:34" customFormat="1" x14ac:dyDescent="0.25">
      <c r="A1678" s="25"/>
      <c r="B1678" s="25"/>
      <c r="C1678" s="25"/>
      <c r="D1678" s="25"/>
      <c r="E1678" s="25"/>
      <c r="G1678" s="4"/>
      <c r="I1678" s="4"/>
      <c r="J1678" s="4"/>
      <c r="T1678" s="26"/>
      <c r="AD1678" s="25" t="s">
        <v>682</v>
      </c>
      <c r="AE1678" s="25">
        <v>0.21977199999999994</v>
      </c>
      <c r="AF1678" s="25">
        <v>0.21977199999999994</v>
      </c>
      <c r="AG1678" s="25" t="s">
        <v>47</v>
      </c>
      <c r="AH1678" s="25" t="s">
        <v>218</v>
      </c>
    </row>
    <row r="1679" spans="1:34" customFormat="1" x14ac:dyDescent="0.25">
      <c r="A1679" s="25"/>
      <c r="B1679" s="25"/>
      <c r="C1679" s="25"/>
      <c r="D1679" s="25"/>
      <c r="E1679" s="25"/>
      <c r="G1679" s="4"/>
      <c r="I1679" s="4"/>
      <c r="J1679" s="4"/>
      <c r="T1679" s="26"/>
      <c r="AD1679" s="25" t="s">
        <v>686</v>
      </c>
      <c r="AE1679" s="25">
        <v>0.20745500000000008</v>
      </c>
      <c r="AF1679" s="25">
        <v>0.20745500000000008</v>
      </c>
      <c r="AG1679" s="25" t="s">
        <v>47</v>
      </c>
      <c r="AH1679" s="25" t="s">
        <v>219</v>
      </c>
    </row>
    <row r="1680" spans="1:34" customFormat="1" x14ac:dyDescent="0.25">
      <c r="A1680" s="25"/>
      <c r="B1680" s="25"/>
      <c r="C1680" s="25"/>
      <c r="D1680" s="25"/>
      <c r="E1680" s="25"/>
      <c r="G1680" s="4"/>
      <c r="I1680" s="4"/>
      <c r="J1680" s="4"/>
      <c r="T1680" s="26"/>
      <c r="AD1680" s="25" t="s">
        <v>661</v>
      </c>
      <c r="AE1680" s="25">
        <v>15.734137000000006</v>
      </c>
      <c r="AF1680" s="25">
        <v>15.734137000000006</v>
      </c>
      <c r="AG1680" s="25" t="s">
        <v>15</v>
      </c>
      <c r="AH1680" s="25" t="s">
        <v>219</v>
      </c>
    </row>
    <row r="1681" spans="1:34" customFormat="1" x14ac:dyDescent="0.25">
      <c r="A1681" s="25"/>
      <c r="B1681" s="25"/>
      <c r="C1681" s="25"/>
      <c r="D1681" s="25"/>
      <c r="E1681" s="25"/>
      <c r="G1681" s="4"/>
      <c r="I1681" s="4"/>
      <c r="J1681" s="4"/>
      <c r="T1681" s="26"/>
      <c r="AD1681" s="25" t="s">
        <v>656</v>
      </c>
      <c r="AE1681" s="25">
        <v>19.30333700000001</v>
      </c>
      <c r="AF1681" s="25">
        <v>19.30333700000001</v>
      </c>
      <c r="AG1681" s="25" t="s">
        <v>15</v>
      </c>
      <c r="AH1681" s="25" t="s">
        <v>218</v>
      </c>
    </row>
    <row r="1682" spans="1:34" customFormat="1" x14ac:dyDescent="0.25">
      <c r="A1682" s="25"/>
      <c r="B1682" s="25"/>
      <c r="C1682" s="25"/>
      <c r="D1682" s="25"/>
      <c r="E1682" s="25"/>
      <c r="G1682" s="4"/>
      <c r="I1682" s="4"/>
      <c r="J1682" s="4"/>
      <c r="T1682" s="26"/>
      <c r="AD1682" s="25" t="s">
        <v>998</v>
      </c>
      <c r="AE1682" s="25">
        <v>0.21400499999999986</v>
      </c>
      <c r="AF1682" s="25">
        <v>0.21400499999999986</v>
      </c>
      <c r="AG1682" s="25" t="s">
        <v>16</v>
      </c>
      <c r="AH1682" s="25" t="s">
        <v>219</v>
      </c>
    </row>
    <row r="1683" spans="1:34" customFormat="1" x14ac:dyDescent="0.25">
      <c r="A1683" s="25"/>
      <c r="B1683" s="25"/>
      <c r="C1683" s="25"/>
      <c r="D1683" s="25"/>
      <c r="E1683" s="25"/>
      <c r="G1683" s="4"/>
      <c r="I1683" s="4"/>
      <c r="J1683" s="4"/>
      <c r="T1683" s="26"/>
      <c r="AD1683" s="25" t="s">
        <v>996</v>
      </c>
      <c r="AE1683" s="25">
        <v>0.25396199999999997</v>
      </c>
      <c r="AF1683" s="25">
        <v>0.25396199999999997</v>
      </c>
      <c r="AG1683" s="25" t="s">
        <v>16</v>
      </c>
      <c r="AH1683" s="25" t="s">
        <v>218</v>
      </c>
    </row>
    <row r="1684" spans="1:34" customFormat="1" x14ac:dyDescent="0.25">
      <c r="A1684" s="25"/>
      <c r="B1684" s="25"/>
      <c r="C1684" s="25"/>
      <c r="D1684" s="25"/>
      <c r="E1684" s="25"/>
      <c r="G1684" s="4"/>
      <c r="I1684" s="4"/>
      <c r="J1684" s="4"/>
      <c r="T1684" s="26"/>
      <c r="AD1684" s="25" t="s">
        <v>1055</v>
      </c>
      <c r="AE1684" s="25">
        <v>1.01</v>
      </c>
      <c r="AF1684" s="25">
        <v>1.01</v>
      </c>
      <c r="AG1684" s="25" t="s">
        <v>0</v>
      </c>
      <c r="AH1684" s="25" t="s">
        <v>210</v>
      </c>
    </row>
    <row r="1685" spans="1:34" customFormat="1" x14ac:dyDescent="0.25">
      <c r="A1685" s="25"/>
      <c r="B1685" s="25"/>
      <c r="C1685" s="25"/>
      <c r="D1685" s="25"/>
      <c r="E1685" s="25"/>
      <c r="G1685" s="4"/>
      <c r="I1685" s="4"/>
      <c r="J1685" s="4"/>
      <c r="T1685" s="26"/>
      <c r="AD1685" s="25" t="s">
        <v>690</v>
      </c>
      <c r="AE1685" s="25">
        <v>12.854486999999999</v>
      </c>
      <c r="AF1685" s="25">
        <v>12.854486999999999</v>
      </c>
      <c r="AG1685" s="25" t="s">
        <v>87</v>
      </c>
      <c r="AH1685" s="25" t="s">
        <v>210</v>
      </c>
    </row>
    <row r="1686" spans="1:34" customFormat="1" x14ac:dyDescent="0.25">
      <c r="A1686" s="25"/>
      <c r="B1686" s="25"/>
      <c r="C1686" s="25"/>
      <c r="D1686" s="25"/>
      <c r="E1686" s="25"/>
      <c r="G1686" s="4"/>
      <c r="I1686" s="4"/>
      <c r="J1686" s="4"/>
      <c r="T1686" s="26"/>
      <c r="AD1686" s="25" t="s">
        <v>1057</v>
      </c>
      <c r="AE1686" s="25">
        <v>1.01</v>
      </c>
      <c r="AF1686" s="25">
        <v>1.01</v>
      </c>
      <c r="AG1686" s="25" t="s">
        <v>0</v>
      </c>
      <c r="AH1686" s="25" t="s">
        <v>214</v>
      </c>
    </row>
    <row r="1687" spans="1:34" customFormat="1" x14ac:dyDescent="0.25">
      <c r="A1687" s="25"/>
      <c r="B1687" s="25"/>
      <c r="C1687" s="25"/>
      <c r="D1687" s="25"/>
      <c r="E1687" s="25"/>
      <c r="G1687" s="4"/>
      <c r="I1687" s="4"/>
      <c r="J1687" s="4"/>
      <c r="T1687" s="26"/>
      <c r="AD1687" s="25" t="s">
        <v>664</v>
      </c>
      <c r="AE1687" s="25">
        <v>15.765048999999996</v>
      </c>
      <c r="AF1687" s="25">
        <v>15.765048999999996</v>
      </c>
      <c r="AG1687" s="25" t="s">
        <v>17</v>
      </c>
      <c r="AH1687" s="25" t="s">
        <v>218</v>
      </c>
    </row>
    <row r="1688" spans="1:34" customFormat="1" x14ac:dyDescent="0.25">
      <c r="A1688" s="25"/>
      <c r="B1688" s="25"/>
      <c r="C1688" s="25"/>
      <c r="D1688" s="25"/>
      <c r="E1688" s="25"/>
      <c r="G1688" s="4"/>
      <c r="I1688" s="4"/>
      <c r="J1688" s="4"/>
      <c r="T1688" s="26"/>
      <c r="AD1688" s="25" t="s">
        <v>667</v>
      </c>
      <c r="AE1688" s="25">
        <v>15.359452999999993</v>
      </c>
      <c r="AF1688" s="25">
        <v>15.359452999999993</v>
      </c>
      <c r="AG1688" s="25" t="s">
        <v>17</v>
      </c>
      <c r="AH1688" s="25" t="s">
        <v>225</v>
      </c>
    </row>
    <row r="1689" spans="1:34" customFormat="1" x14ac:dyDescent="0.25">
      <c r="A1689" s="25"/>
      <c r="B1689" s="25"/>
      <c r="C1689" s="25"/>
      <c r="D1689" s="25"/>
      <c r="E1689" s="25"/>
      <c r="G1689" s="4"/>
      <c r="I1689" s="4"/>
      <c r="J1689" s="4"/>
      <c r="T1689" s="26"/>
      <c r="AD1689" s="25" t="s">
        <v>635</v>
      </c>
      <c r="AE1689" s="25">
        <v>0.18816300000000014</v>
      </c>
      <c r="AF1689" s="25">
        <v>0.18816300000000014</v>
      </c>
      <c r="AG1689" s="25" t="s">
        <v>20</v>
      </c>
      <c r="AH1689" s="25" t="s">
        <v>218</v>
      </c>
    </row>
    <row r="1690" spans="1:34" customFormat="1" x14ac:dyDescent="0.25">
      <c r="A1690" s="25"/>
      <c r="B1690" s="25"/>
      <c r="C1690" s="25"/>
      <c r="D1690" s="25"/>
      <c r="E1690" s="25"/>
      <c r="G1690" s="4"/>
      <c r="I1690" s="4"/>
      <c r="J1690" s="4"/>
      <c r="T1690" s="26"/>
      <c r="AD1690" s="25" t="s">
        <v>639</v>
      </c>
      <c r="AE1690" s="25">
        <v>0.17584399999999997</v>
      </c>
      <c r="AF1690" s="25">
        <v>0.17584399999999997</v>
      </c>
      <c r="AG1690" s="25" t="s">
        <v>20</v>
      </c>
      <c r="AH1690" s="25" t="s">
        <v>219</v>
      </c>
    </row>
    <row r="1691" spans="1:34" customFormat="1" x14ac:dyDescent="0.25">
      <c r="A1691" s="25"/>
      <c r="B1691" s="25"/>
      <c r="C1691" s="25"/>
      <c r="D1691" s="25"/>
      <c r="E1691" s="25"/>
      <c r="G1691" s="4"/>
      <c r="I1691" s="4"/>
      <c r="J1691" s="4"/>
      <c r="T1691" s="26"/>
      <c r="AD1691" s="25" t="s">
        <v>656</v>
      </c>
      <c r="AE1691" s="25">
        <v>19.30333700000001</v>
      </c>
      <c r="AF1691" s="25">
        <v>19.30333700000001</v>
      </c>
      <c r="AG1691" s="25" t="s">
        <v>15</v>
      </c>
      <c r="AH1691" s="25" t="s">
        <v>218</v>
      </c>
    </row>
    <row r="1692" spans="1:34" customFormat="1" x14ac:dyDescent="0.25">
      <c r="A1692" s="25"/>
      <c r="B1692" s="25"/>
      <c r="C1692" s="25"/>
      <c r="D1692" s="25"/>
      <c r="E1692" s="25"/>
      <c r="G1692" s="4"/>
      <c r="I1692" s="4"/>
      <c r="J1692" s="4"/>
      <c r="T1692" s="26"/>
      <c r="AD1692" s="25" t="s">
        <v>661</v>
      </c>
      <c r="AE1692" s="25">
        <v>15.734137000000006</v>
      </c>
      <c r="AF1692" s="25">
        <v>15.734137000000006</v>
      </c>
      <c r="AG1692" s="25" t="s">
        <v>15</v>
      </c>
      <c r="AH1692" s="25" t="s">
        <v>219</v>
      </c>
    </row>
    <row r="1693" spans="1:34" customFormat="1" x14ac:dyDescent="0.25">
      <c r="A1693" s="25"/>
      <c r="B1693" s="25"/>
      <c r="C1693" s="25"/>
      <c r="D1693" s="25"/>
      <c r="E1693" s="25"/>
      <c r="G1693" s="4"/>
      <c r="I1693" s="4"/>
      <c r="J1693" s="4"/>
      <c r="T1693" s="26"/>
      <c r="AD1693" s="25" t="s">
        <v>996</v>
      </c>
      <c r="AE1693" s="25">
        <v>0.25396199999999997</v>
      </c>
      <c r="AF1693" s="25">
        <v>0.25396199999999997</v>
      </c>
      <c r="AG1693" s="25" t="s">
        <v>16</v>
      </c>
      <c r="AH1693" s="25" t="s">
        <v>218</v>
      </c>
    </row>
    <row r="1694" spans="1:34" customFormat="1" x14ac:dyDescent="0.25">
      <c r="A1694" s="25"/>
      <c r="B1694" s="25"/>
      <c r="C1694" s="25"/>
      <c r="D1694" s="25"/>
      <c r="E1694" s="25"/>
      <c r="G1694" s="4"/>
      <c r="I1694" s="4"/>
      <c r="J1694" s="4"/>
      <c r="T1694" s="26"/>
      <c r="AD1694" s="25" t="s">
        <v>998</v>
      </c>
      <c r="AE1694" s="25">
        <v>0.21400499999999986</v>
      </c>
      <c r="AF1694" s="25">
        <v>0.21400499999999986</v>
      </c>
      <c r="AG1694" s="25" t="s">
        <v>16</v>
      </c>
      <c r="AH1694" s="25" t="s">
        <v>219</v>
      </c>
    </row>
    <row r="1695" spans="1:34" customFormat="1" x14ac:dyDescent="0.25">
      <c r="A1695" s="25"/>
      <c r="B1695" s="25"/>
      <c r="C1695" s="25"/>
      <c r="D1695" s="25"/>
      <c r="E1695" s="25"/>
      <c r="G1695" s="4"/>
      <c r="I1695" s="4"/>
      <c r="J1695" s="4"/>
      <c r="T1695" s="26"/>
      <c r="AD1695" s="25" t="s">
        <v>664</v>
      </c>
      <c r="AE1695" s="25">
        <v>15.765048999999996</v>
      </c>
      <c r="AF1695" s="25">
        <v>15.765048999999996</v>
      </c>
      <c r="AG1695" s="25" t="s">
        <v>17</v>
      </c>
      <c r="AH1695" s="25" t="s">
        <v>218</v>
      </c>
    </row>
    <row r="1696" spans="1:34" customFormat="1" x14ac:dyDescent="0.25">
      <c r="A1696" s="25"/>
      <c r="B1696" s="25"/>
      <c r="C1696" s="25"/>
      <c r="D1696" s="25"/>
      <c r="E1696" s="25"/>
      <c r="G1696" s="4"/>
      <c r="I1696" s="4"/>
      <c r="J1696" s="4"/>
      <c r="T1696" s="26"/>
      <c r="AD1696" s="25" t="s">
        <v>667</v>
      </c>
      <c r="AE1696" s="25">
        <v>15.359452999999993</v>
      </c>
      <c r="AF1696" s="25">
        <v>15.359452999999993</v>
      </c>
      <c r="AG1696" s="25" t="s">
        <v>17</v>
      </c>
      <c r="AH1696" s="25" t="s">
        <v>225</v>
      </c>
    </row>
    <row r="1697" spans="1:34" customFormat="1" x14ac:dyDescent="0.25">
      <c r="A1697" s="25"/>
      <c r="B1697" s="25"/>
      <c r="C1697" s="25"/>
      <c r="D1697" s="25"/>
      <c r="E1697" s="25"/>
      <c r="G1697" s="4"/>
      <c r="I1697" s="4"/>
      <c r="J1697" s="4"/>
      <c r="T1697" s="26"/>
      <c r="AD1697" s="25" t="s">
        <v>682</v>
      </c>
      <c r="AE1697" s="25">
        <v>0.21977199999999994</v>
      </c>
      <c r="AF1697" s="25">
        <v>0.21977199999999994</v>
      </c>
      <c r="AG1697" s="25" t="s">
        <v>47</v>
      </c>
      <c r="AH1697" s="25" t="s">
        <v>218</v>
      </c>
    </row>
    <row r="1698" spans="1:34" customFormat="1" x14ac:dyDescent="0.25">
      <c r="A1698" s="25"/>
      <c r="B1698" s="25"/>
      <c r="C1698" s="25"/>
      <c r="D1698" s="25"/>
      <c r="E1698" s="25"/>
      <c r="G1698" s="4"/>
      <c r="I1698" s="4"/>
      <c r="J1698" s="4"/>
      <c r="T1698" s="26"/>
      <c r="AD1698" s="25" t="s">
        <v>686</v>
      </c>
      <c r="AE1698" s="25">
        <v>0.20745500000000008</v>
      </c>
      <c r="AF1698" s="25">
        <v>0.20745500000000008</v>
      </c>
      <c r="AG1698" s="25" t="s">
        <v>47</v>
      </c>
      <c r="AH1698" s="25" t="s">
        <v>219</v>
      </c>
    </row>
    <row r="1699" spans="1:34" customFormat="1" x14ac:dyDescent="0.25">
      <c r="A1699" s="25"/>
      <c r="B1699" s="25"/>
      <c r="C1699" s="25"/>
      <c r="D1699" s="25"/>
      <c r="E1699" s="25"/>
      <c r="G1699" s="4"/>
      <c r="I1699" s="4"/>
      <c r="J1699" s="4"/>
      <c r="T1699" s="26"/>
      <c r="AD1699" s="25" t="s">
        <v>695</v>
      </c>
      <c r="AE1699" s="25">
        <v>15.026921000000005</v>
      </c>
      <c r="AF1699" s="25">
        <v>15.026921000000005</v>
      </c>
      <c r="AG1699" s="25" t="s">
        <v>204</v>
      </c>
      <c r="AH1699" s="25" t="s">
        <v>218</v>
      </c>
    </row>
    <row r="1700" spans="1:34" customFormat="1" x14ac:dyDescent="0.25">
      <c r="A1700" s="25"/>
      <c r="B1700" s="25"/>
      <c r="C1700" s="25"/>
      <c r="D1700" s="25"/>
      <c r="E1700" s="25"/>
      <c r="G1700" s="4"/>
      <c r="I1700" s="4"/>
      <c r="J1700" s="4"/>
      <c r="T1700" s="26"/>
      <c r="AD1700" s="25" t="s">
        <v>697</v>
      </c>
      <c r="AE1700" s="25">
        <v>14.618611999999994</v>
      </c>
      <c r="AF1700" s="25">
        <v>14.618611999999994</v>
      </c>
      <c r="AG1700" s="25" t="s">
        <v>204</v>
      </c>
      <c r="AH1700" s="25" t="s">
        <v>219</v>
      </c>
    </row>
    <row r="1701" spans="1:34" customFormat="1" x14ac:dyDescent="0.25">
      <c r="A1701" s="25"/>
      <c r="B1701" s="25"/>
      <c r="C1701" s="25"/>
      <c r="D1701" s="25"/>
      <c r="E1701" s="25"/>
      <c r="G1701" s="4"/>
      <c r="I1701" s="4"/>
      <c r="J1701" s="4"/>
      <c r="T1701" s="26"/>
      <c r="AD1701" s="25" t="s">
        <v>690</v>
      </c>
      <c r="AE1701" s="25">
        <v>12.854486999999999</v>
      </c>
      <c r="AF1701" s="25">
        <v>12.854486999999999</v>
      </c>
      <c r="AG1701" s="25" t="s">
        <v>87</v>
      </c>
      <c r="AH1701" s="25" t="s">
        <v>210</v>
      </c>
    </row>
    <row r="1702" spans="1:34" customFormat="1" x14ac:dyDescent="0.25">
      <c r="A1702" s="25"/>
      <c r="B1702" s="25"/>
      <c r="C1702" s="25"/>
      <c r="D1702" s="25"/>
      <c r="E1702" s="25"/>
      <c r="G1702" s="4"/>
      <c r="I1702" s="4"/>
      <c r="J1702" s="4"/>
      <c r="T1702" s="26"/>
      <c r="AD1702" s="25" t="s">
        <v>690</v>
      </c>
      <c r="AE1702" s="25">
        <v>12.854486999999999</v>
      </c>
      <c r="AF1702" s="25">
        <v>12.854486999999999</v>
      </c>
      <c r="AG1702" s="25" t="s">
        <v>87</v>
      </c>
      <c r="AH1702" s="25" t="s">
        <v>210</v>
      </c>
    </row>
    <row r="1703" spans="1:34" customFormat="1" x14ac:dyDescent="0.25">
      <c r="A1703" s="25"/>
      <c r="B1703" s="25"/>
      <c r="C1703" s="25"/>
      <c r="D1703" s="25"/>
      <c r="E1703" s="25"/>
      <c r="G1703" s="4"/>
      <c r="I1703" s="4"/>
      <c r="J1703" s="4"/>
      <c r="T1703" s="26"/>
      <c r="AD1703" s="25" t="s">
        <v>635</v>
      </c>
      <c r="AE1703" s="25">
        <v>0.18816300000000014</v>
      </c>
      <c r="AF1703" s="25">
        <v>0.18816300000000014</v>
      </c>
      <c r="AG1703" s="25" t="s">
        <v>20</v>
      </c>
      <c r="AH1703" s="25" t="s">
        <v>218</v>
      </c>
    </row>
    <row r="1704" spans="1:34" customFormat="1" x14ac:dyDescent="0.25">
      <c r="A1704" s="25"/>
      <c r="B1704" s="25"/>
      <c r="C1704" s="25"/>
      <c r="D1704" s="25"/>
      <c r="E1704" s="25"/>
      <c r="G1704" s="4"/>
      <c r="I1704" s="4"/>
      <c r="J1704" s="4"/>
      <c r="T1704" s="26"/>
      <c r="AD1704" s="25" t="s">
        <v>639</v>
      </c>
      <c r="AE1704" s="25">
        <v>0.17584399999999997</v>
      </c>
      <c r="AF1704" s="25">
        <v>0.17584399999999997</v>
      </c>
      <c r="AG1704" s="25" t="s">
        <v>20</v>
      </c>
      <c r="AH1704" s="25" t="s">
        <v>219</v>
      </c>
    </row>
    <row r="1705" spans="1:34" customFormat="1" x14ac:dyDescent="0.25">
      <c r="A1705" s="25"/>
      <c r="B1705" s="25"/>
      <c r="C1705" s="25"/>
      <c r="D1705" s="25"/>
      <c r="E1705" s="25"/>
      <c r="G1705" s="4"/>
      <c r="I1705" s="4"/>
      <c r="J1705" s="4"/>
      <c r="T1705" s="26"/>
      <c r="AD1705" s="25" t="s">
        <v>656</v>
      </c>
      <c r="AE1705" s="25">
        <v>19.30333700000001</v>
      </c>
      <c r="AF1705" s="25">
        <v>19.30333700000001</v>
      </c>
      <c r="AG1705" s="25" t="s">
        <v>15</v>
      </c>
      <c r="AH1705" s="25" t="s">
        <v>218</v>
      </c>
    </row>
    <row r="1706" spans="1:34" customFormat="1" x14ac:dyDescent="0.25">
      <c r="A1706" s="25"/>
      <c r="B1706" s="25"/>
      <c r="C1706" s="25"/>
      <c r="D1706" s="25"/>
      <c r="E1706" s="25"/>
      <c r="G1706" s="4"/>
      <c r="I1706" s="4"/>
      <c r="J1706" s="4"/>
      <c r="T1706" s="26"/>
      <c r="AD1706" s="25" t="s">
        <v>661</v>
      </c>
      <c r="AE1706" s="25">
        <v>15.734137000000006</v>
      </c>
      <c r="AF1706" s="25">
        <v>15.734137000000006</v>
      </c>
      <c r="AG1706" s="25" t="s">
        <v>15</v>
      </c>
      <c r="AH1706" s="25" t="s">
        <v>219</v>
      </c>
    </row>
    <row r="1707" spans="1:34" customFormat="1" x14ac:dyDescent="0.25">
      <c r="A1707" s="25"/>
      <c r="B1707" s="25"/>
      <c r="C1707" s="25"/>
      <c r="D1707" s="25"/>
      <c r="E1707" s="25"/>
      <c r="G1707" s="4"/>
      <c r="I1707" s="4"/>
      <c r="J1707" s="4"/>
      <c r="T1707" s="26"/>
      <c r="AD1707" s="25" t="s">
        <v>996</v>
      </c>
      <c r="AE1707" s="25">
        <v>0.25396199999999997</v>
      </c>
      <c r="AF1707" s="25">
        <v>0.25396199999999997</v>
      </c>
      <c r="AG1707" s="25" t="s">
        <v>16</v>
      </c>
      <c r="AH1707" s="25" t="s">
        <v>218</v>
      </c>
    </row>
    <row r="1708" spans="1:34" customFormat="1" x14ac:dyDescent="0.25">
      <c r="A1708" s="25"/>
      <c r="B1708" s="25"/>
      <c r="C1708" s="25"/>
      <c r="D1708" s="25"/>
      <c r="E1708" s="25"/>
      <c r="G1708" s="4"/>
      <c r="I1708" s="4"/>
      <c r="J1708" s="4"/>
      <c r="T1708" s="26"/>
      <c r="AD1708" s="25" t="s">
        <v>998</v>
      </c>
      <c r="AE1708" s="25">
        <v>0.21400499999999986</v>
      </c>
      <c r="AF1708" s="25">
        <v>0.21400499999999986</v>
      </c>
      <c r="AG1708" s="25" t="s">
        <v>16</v>
      </c>
      <c r="AH1708" s="25" t="s">
        <v>219</v>
      </c>
    </row>
    <row r="1709" spans="1:34" customFormat="1" x14ac:dyDescent="0.25">
      <c r="A1709" s="25"/>
      <c r="B1709" s="25"/>
      <c r="C1709" s="25"/>
      <c r="D1709" s="25"/>
      <c r="E1709" s="25"/>
      <c r="G1709" s="4"/>
      <c r="I1709" s="4"/>
      <c r="J1709" s="4"/>
      <c r="T1709" s="26"/>
      <c r="AD1709" s="25" t="s">
        <v>664</v>
      </c>
      <c r="AE1709" s="25">
        <v>15.765048999999996</v>
      </c>
      <c r="AF1709" s="25">
        <v>15.765048999999996</v>
      </c>
      <c r="AG1709" s="25" t="s">
        <v>17</v>
      </c>
      <c r="AH1709" s="25" t="s">
        <v>218</v>
      </c>
    </row>
    <row r="1710" spans="1:34" customFormat="1" x14ac:dyDescent="0.25">
      <c r="A1710" s="25"/>
      <c r="B1710" s="25"/>
      <c r="C1710" s="25"/>
      <c r="D1710" s="25"/>
      <c r="E1710" s="25"/>
      <c r="G1710" s="4"/>
      <c r="I1710" s="4"/>
      <c r="J1710" s="4"/>
      <c r="T1710" s="26"/>
      <c r="AD1710" s="25" t="s">
        <v>667</v>
      </c>
      <c r="AE1710" s="25">
        <v>15.359452999999993</v>
      </c>
      <c r="AF1710" s="25">
        <v>15.359452999999993</v>
      </c>
      <c r="AG1710" s="25" t="s">
        <v>17</v>
      </c>
      <c r="AH1710" s="25" t="s">
        <v>225</v>
      </c>
    </row>
    <row r="1711" spans="1:34" customFormat="1" x14ac:dyDescent="0.25">
      <c r="A1711" s="25"/>
      <c r="B1711" s="25"/>
      <c r="C1711" s="25"/>
      <c r="D1711" s="25"/>
      <c r="E1711" s="25"/>
      <c r="G1711" s="4"/>
      <c r="I1711" s="4"/>
      <c r="J1711" s="4"/>
      <c r="T1711" s="26"/>
      <c r="AD1711" s="25" t="s">
        <v>682</v>
      </c>
      <c r="AE1711" s="25">
        <v>0.21977199999999994</v>
      </c>
      <c r="AF1711" s="25">
        <v>0.21977199999999994</v>
      </c>
      <c r="AG1711" s="25" t="s">
        <v>47</v>
      </c>
      <c r="AH1711" s="25" t="s">
        <v>218</v>
      </c>
    </row>
    <row r="1712" spans="1:34" customFormat="1" x14ac:dyDescent="0.25">
      <c r="A1712" s="25"/>
      <c r="B1712" s="25"/>
      <c r="C1712" s="25"/>
      <c r="D1712" s="25"/>
      <c r="E1712" s="25"/>
      <c r="G1712" s="4"/>
      <c r="I1712" s="4"/>
      <c r="J1712" s="4"/>
      <c r="T1712" s="26"/>
      <c r="AD1712" s="25" t="s">
        <v>686</v>
      </c>
      <c r="AE1712" s="25">
        <v>0.20745500000000008</v>
      </c>
      <c r="AF1712" s="25">
        <v>0.20745500000000008</v>
      </c>
      <c r="AG1712" s="25" t="s">
        <v>47</v>
      </c>
      <c r="AH1712" s="25" t="s">
        <v>219</v>
      </c>
    </row>
    <row r="1713" spans="1:34" customFormat="1" x14ac:dyDescent="0.25">
      <c r="A1713" s="25"/>
      <c r="B1713" s="25"/>
      <c r="C1713" s="25"/>
      <c r="D1713" s="25"/>
      <c r="E1713" s="25"/>
      <c r="G1713" s="4"/>
      <c r="I1713" s="4"/>
      <c r="J1713" s="4"/>
      <c r="T1713" s="26"/>
      <c r="AD1713" s="25" t="s">
        <v>695</v>
      </c>
      <c r="AE1713" s="25">
        <v>15.026921000000005</v>
      </c>
      <c r="AF1713" s="25">
        <v>15.026921000000005</v>
      </c>
      <c r="AG1713" s="25" t="s">
        <v>204</v>
      </c>
      <c r="AH1713" s="25" t="s">
        <v>218</v>
      </c>
    </row>
    <row r="1714" spans="1:34" customFormat="1" x14ac:dyDescent="0.25">
      <c r="A1714" s="25"/>
      <c r="B1714" s="25"/>
      <c r="C1714" s="25"/>
      <c r="D1714" s="25"/>
      <c r="E1714" s="25"/>
      <c r="G1714" s="4"/>
      <c r="I1714" s="4"/>
      <c r="J1714" s="4"/>
      <c r="T1714" s="26"/>
      <c r="AD1714" s="25" t="s">
        <v>697</v>
      </c>
      <c r="AE1714" s="25">
        <v>14.618611999999994</v>
      </c>
      <c r="AF1714" s="25">
        <v>14.618611999999994</v>
      </c>
      <c r="AG1714" s="25" t="s">
        <v>204</v>
      </c>
      <c r="AH1714" s="25" t="s">
        <v>219</v>
      </c>
    </row>
    <row r="1715" spans="1:34" customFormat="1" x14ac:dyDescent="0.25">
      <c r="A1715" s="25"/>
      <c r="B1715" s="25"/>
      <c r="C1715" s="25"/>
      <c r="D1715" s="25"/>
      <c r="E1715" s="25"/>
      <c r="G1715" s="4"/>
      <c r="I1715" s="4"/>
      <c r="J1715" s="4"/>
      <c r="T1715" s="26"/>
      <c r="AD1715" s="25" t="s">
        <v>690</v>
      </c>
      <c r="AE1715" s="25">
        <v>12.854486999999999</v>
      </c>
      <c r="AF1715" s="25">
        <v>12.854486999999999</v>
      </c>
      <c r="AG1715" s="25" t="s">
        <v>87</v>
      </c>
      <c r="AH1715" s="25" t="s">
        <v>210</v>
      </c>
    </row>
    <row r="1716" spans="1:34" customFormat="1" x14ac:dyDescent="0.25">
      <c r="A1716" s="25"/>
      <c r="B1716" s="25"/>
      <c r="C1716" s="25"/>
      <c r="D1716" s="25"/>
      <c r="E1716" s="25"/>
      <c r="G1716" s="4"/>
      <c r="I1716" s="4"/>
      <c r="J1716" s="4"/>
      <c r="T1716" s="26"/>
      <c r="AD1716" s="25" t="s">
        <v>635</v>
      </c>
      <c r="AE1716" s="25">
        <v>0.18816300000000014</v>
      </c>
      <c r="AF1716" s="25">
        <v>0.18816300000000014</v>
      </c>
      <c r="AG1716" s="25" t="s">
        <v>20</v>
      </c>
      <c r="AH1716" s="25" t="s">
        <v>218</v>
      </c>
    </row>
    <row r="1717" spans="1:34" customFormat="1" x14ac:dyDescent="0.25">
      <c r="A1717" s="25"/>
      <c r="B1717" s="25"/>
      <c r="C1717" s="25"/>
      <c r="D1717" s="25"/>
      <c r="E1717" s="25"/>
      <c r="G1717" s="4"/>
      <c r="I1717" s="4"/>
      <c r="J1717" s="4"/>
      <c r="T1717" s="26"/>
      <c r="AD1717" s="25" t="s">
        <v>639</v>
      </c>
      <c r="AE1717" s="25">
        <v>0.17584399999999997</v>
      </c>
      <c r="AF1717" s="25">
        <v>0.17584399999999997</v>
      </c>
      <c r="AG1717" s="25" t="s">
        <v>20</v>
      </c>
      <c r="AH1717" s="25" t="s">
        <v>219</v>
      </c>
    </row>
    <row r="1718" spans="1:34" customFormat="1" x14ac:dyDescent="0.25">
      <c r="A1718" s="25"/>
      <c r="B1718" s="25"/>
      <c r="C1718" s="25"/>
      <c r="D1718" s="25"/>
      <c r="E1718" s="25"/>
      <c r="G1718" s="4"/>
      <c r="I1718" s="4"/>
      <c r="J1718" s="4"/>
      <c r="T1718" s="26"/>
      <c r="AD1718" s="25" t="s">
        <v>656</v>
      </c>
      <c r="AE1718" s="25">
        <v>19.30333700000001</v>
      </c>
      <c r="AF1718" s="25">
        <v>19.30333700000001</v>
      </c>
      <c r="AG1718" s="25" t="s">
        <v>15</v>
      </c>
      <c r="AH1718" s="25" t="s">
        <v>218</v>
      </c>
    </row>
    <row r="1719" spans="1:34" customFormat="1" x14ac:dyDescent="0.25">
      <c r="A1719" s="25"/>
      <c r="B1719" s="25"/>
      <c r="C1719" s="25"/>
      <c r="D1719" s="25"/>
      <c r="E1719" s="25"/>
      <c r="G1719" s="4"/>
      <c r="I1719" s="4"/>
      <c r="J1719" s="4"/>
      <c r="T1719" s="26"/>
      <c r="AD1719" s="25" t="s">
        <v>659</v>
      </c>
      <c r="AE1719" s="25">
        <v>19.012426999999999</v>
      </c>
      <c r="AF1719" s="25">
        <v>19.012426999999999</v>
      </c>
      <c r="AG1719" s="25" t="s">
        <v>15</v>
      </c>
      <c r="AH1719" s="25" t="s">
        <v>222</v>
      </c>
    </row>
    <row r="1720" spans="1:34" customFormat="1" x14ac:dyDescent="0.25">
      <c r="A1720" s="25"/>
      <c r="B1720" s="25"/>
      <c r="C1720" s="25"/>
      <c r="D1720" s="25"/>
      <c r="E1720" s="25"/>
      <c r="G1720" s="4"/>
      <c r="I1720" s="4"/>
      <c r="J1720" s="4"/>
      <c r="T1720" s="26"/>
      <c r="AD1720" s="25" t="s">
        <v>661</v>
      </c>
      <c r="AE1720" s="25">
        <v>15.734137000000006</v>
      </c>
      <c r="AF1720" s="25">
        <v>15.734137000000006</v>
      </c>
      <c r="AG1720" s="25" t="s">
        <v>15</v>
      </c>
      <c r="AH1720" s="25" t="s">
        <v>219</v>
      </c>
    </row>
    <row r="1721" spans="1:34" customFormat="1" x14ac:dyDescent="0.25">
      <c r="A1721" s="25"/>
      <c r="B1721" s="25"/>
      <c r="C1721" s="25"/>
      <c r="D1721" s="25"/>
      <c r="E1721" s="25"/>
      <c r="G1721" s="4"/>
      <c r="I1721" s="4"/>
      <c r="J1721" s="4"/>
      <c r="T1721" s="26"/>
      <c r="AD1721" s="25" t="s">
        <v>663</v>
      </c>
      <c r="AE1721" s="25">
        <v>15.443956999999999</v>
      </c>
      <c r="AF1721" s="25">
        <v>15.443956999999999</v>
      </c>
      <c r="AG1721" s="25" t="s">
        <v>15</v>
      </c>
      <c r="AH1721" s="25" t="s">
        <v>223</v>
      </c>
    </row>
    <row r="1722" spans="1:34" customFormat="1" x14ac:dyDescent="0.25">
      <c r="A1722" s="25"/>
      <c r="B1722" s="25"/>
      <c r="C1722" s="25"/>
      <c r="D1722" s="25"/>
      <c r="E1722" s="25"/>
      <c r="G1722" s="4"/>
      <c r="I1722" s="4"/>
      <c r="J1722" s="4"/>
      <c r="T1722" s="26"/>
      <c r="AD1722" s="25" t="s">
        <v>996</v>
      </c>
      <c r="AE1722" s="25">
        <v>0.25396199999999997</v>
      </c>
      <c r="AF1722" s="25">
        <v>0.25396199999999997</v>
      </c>
      <c r="AG1722" s="25" t="s">
        <v>16</v>
      </c>
      <c r="AH1722" s="25" t="s">
        <v>218</v>
      </c>
    </row>
    <row r="1723" spans="1:34" customFormat="1" x14ac:dyDescent="0.25">
      <c r="A1723" s="25"/>
      <c r="B1723" s="25"/>
      <c r="C1723" s="25"/>
      <c r="D1723" s="25"/>
      <c r="E1723" s="25"/>
      <c r="G1723" s="4"/>
      <c r="I1723" s="4"/>
      <c r="J1723" s="4"/>
      <c r="T1723" s="26"/>
      <c r="AD1723" s="25" t="s">
        <v>997</v>
      </c>
      <c r="AE1723" s="25">
        <v>0.25118299999999999</v>
      </c>
      <c r="AF1723" s="25">
        <v>0.25118299999999999</v>
      </c>
      <c r="AG1723" s="25" t="s">
        <v>16</v>
      </c>
      <c r="AH1723" s="25" t="s">
        <v>222</v>
      </c>
    </row>
    <row r="1724" spans="1:34" customFormat="1" x14ac:dyDescent="0.25">
      <c r="A1724" s="25"/>
      <c r="B1724" s="25"/>
      <c r="C1724" s="25"/>
      <c r="D1724" s="25"/>
      <c r="E1724" s="25"/>
      <c r="G1724" s="4"/>
      <c r="I1724" s="4"/>
      <c r="J1724" s="4"/>
      <c r="T1724" s="26"/>
      <c r="AD1724" s="25" t="s">
        <v>998</v>
      </c>
      <c r="AE1724" s="25">
        <v>0.21400499999999986</v>
      </c>
      <c r="AF1724" s="25">
        <v>0.21400499999999986</v>
      </c>
      <c r="AG1724" s="25" t="s">
        <v>16</v>
      </c>
      <c r="AH1724" s="25" t="s">
        <v>219</v>
      </c>
    </row>
    <row r="1725" spans="1:34" customFormat="1" x14ac:dyDescent="0.25">
      <c r="A1725" s="25"/>
      <c r="B1725" s="25"/>
      <c r="C1725" s="25"/>
      <c r="D1725" s="25"/>
      <c r="E1725" s="25"/>
      <c r="G1725" s="4"/>
      <c r="I1725" s="4"/>
      <c r="J1725" s="4"/>
      <c r="T1725" s="26"/>
      <c r="AD1725" s="25" t="s">
        <v>999</v>
      </c>
      <c r="AE1725" s="25">
        <v>0.21088700000000002</v>
      </c>
      <c r="AF1725" s="25">
        <v>0.21088700000000002</v>
      </c>
      <c r="AG1725" s="25" t="s">
        <v>16</v>
      </c>
      <c r="AH1725" s="25" t="s">
        <v>223</v>
      </c>
    </row>
    <row r="1726" spans="1:34" customFormat="1" x14ac:dyDescent="0.25">
      <c r="A1726" s="25"/>
      <c r="B1726" s="25"/>
      <c r="C1726" s="25"/>
      <c r="D1726" s="25"/>
      <c r="E1726" s="25"/>
      <c r="G1726" s="4"/>
      <c r="I1726" s="4"/>
      <c r="J1726" s="4"/>
      <c r="T1726" s="26"/>
      <c r="AD1726" s="25" t="s">
        <v>664</v>
      </c>
      <c r="AE1726" s="25">
        <v>15.765048999999996</v>
      </c>
      <c r="AF1726" s="25">
        <v>15.765048999999996</v>
      </c>
      <c r="AG1726" s="25" t="s">
        <v>17</v>
      </c>
      <c r="AH1726" s="25" t="s">
        <v>218</v>
      </c>
    </row>
    <row r="1727" spans="1:34" customFormat="1" x14ac:dyDescent="0.25">
      <c r="A1727" s="25"/>
      <c r="B1727" s="25"/>
      <c r="C1727" s="25"/>
      <c r="D1727" s="25"/>
      <c r="E1727" s="25"/>
      <c r="G1727" s="4"/>
      <c r="I1727" s="4"/>
      <c r="J1727" s="4"/>
      <c r="T1727" s="26"/>
      <c r="AD1727" s="25" t="s">
        <v>665</v>
      </c>
      <c r="AE1727" s="25">
        <v>15.827437999999999</v>
      </c>
      <c r="AF1727" s="25">
        <v>15.827437999999999</v>
      </c>
      <c r="AG1727" s="25" t="s">
        <v>17</v>
      </c>
      <c r="AH1727" s="25" t="s">
        <v>210</v>
      </c>
    </row>
    <row r="1728" spans="1:34" customFormat="1" x14ac:dyDescent="0.25">
      <c r="A1728" s="25"/>
      <c r="B1728" s="25"/>
      <c r="C1728" s="25"/>
      <c r="D1728" s="25"/>
      <c r="E1728" s="25"/>
      <c r="G1728" s="4"/>
      <c r="I1728" s="4"/>
      <c r="J1728" s="4"/>
      <c r="T1728" s="26"/>
      <c r="AD1728" s="25" t="s">
        <v>666</v>
      </c>
      <c r="AE1728" s="25">
        <v>15.424535000000001</v>
      </c>
      <c r="AF1728" s="25">
        <v>15.424535000000001</v>
      </c>
      <c r="AG1728" s="25" t="s">
        <v>17</v>
      </c>
      <c r="AH1728" s="25" t="s">
        <v>224</v>
      </c>
    </row>
    <row r="1729" spans="1:34" customFormat="1" x14ac:dyDescent="0.25">
      <c r="A1729" s="25"/>
      <c r="B1729" s="25"/>
      <c r="C1729" s="25"/>
      <c r="D1729" s="25"/>
      <c r="E1729" s="25"/>
      <c r="G1729" s="4"/>
      <c r="I1729" s="4"/>
      <c r="J1729" s="4"/>
      <c r="T1729" s="26"/>
      <c r="AD1729" s="25" t="s">
        <v>667</v>
      </c>
      <c r="AE1729" s="25">
        <v>15.359452999999993</v>
      </c>
      <c r="AF1729" s="25">
        <v>15.359452999999993</v>
      </c>
      <c r="AG1729" s="25" t="s">
        <v>17</v>
      </c>
      <c r="AH1729" s="25" t="s">
        <v>225</v>
      </c>
    </row>
    <row r="1730" spans="1:34" customFormat="1" x14ac:dyDescent="0.25">
      <c r="A1730" s="25"/>
      <c r="B1730" s="25"/>
      <c r="C1730" s="25"/>
      <c r="D1730" s="25"/>
      <c r="E1730" s="25"/>
      <c r="G1730" s="4"/>
      <c r="I1730" s="4"/>
      <c r="J1730" s="4"/>
      <c r="T1730" s="26"/>
      <c r="AD1730" s="25" t="s">
        <v>686</v>
      </c>
      <c r="AE1730" s="25">
        <v>0.20745500000000008</v>
      </c>
      <c r="AF1730" s="25">
        <v>0.20745500000000008</v>
      </c>
      <c r="AG1730" s="25" t="s">
        <v>47</v>
      </c>
      <c r="AH1730" s="25" t="s">
        <v>219</v>
      </c>
    </row>
    <row r="1731" spans="1:34" customFormat="1" x14ac:dyDescent="0.25">
      <c r="A1731" s="25"/>
      <c r="B1731" s="25"/>
      <c r="C1731" s="25"/>
      <c r="D1731" s="25"/>
      <c r="E1731" s="25"/>
      <c r="G1731" s="4"/>
      <c r="I1731" s="4"/>
      <c r="J1731" s="4"/>
      <c r="T1731" s="26"/>
      <c r="AD1731" s="25" t="s">
        <v>689</v>
      </c>
      <c r="AE1731" s="25">
        <v>0.20093800000000001</v>
      </c>
      <c r="AF1731" s="25">
        <v>0.20093800000000001</v>
      </c>
      <c r="AG1731" s="25" t="s">
        <v>47</v>
      </c>
      <c r="AH1731" s="25" t="s">
        <v>223</v>
      </c>
    </row>
    <row r="1732" spans="1:34" customFormat="1" x14ac:dyDescent="0.25">
      <c r="A1732" s="25"/>
      <c r="B1732" s="25"/>
      <c r="C1732" s="25"/>
      <c r="D1732" s="25"/>
      <c r="E1732" s="25"/>
      <c r="G1732" s="4"/>
      <c r="I1732" s="4"/>
      <c r="J1732" s="4"/>
      <c r="T1732" s="26"/>
      <c r="AD1732" s="25" t="s">
        <v>682</v>
      </c>
      <c r="AE1732" s="25">
        <v>0.21977199999999994</v>
      </c>
      <c r="AF1732" s="25">
        <v>0.21977199999999994</v>
      </c>
      <c r="AG1732" s="25" t="s">
        <v>47</v>
      </c>
      <c r="AH1732" s="25" t="s">
        <v>218</v>
      </c>
    </row>
    <row r="1733" spans="1:34" customFormat="1" x14ac:dyDescent="0.25">
      <c r="A1733" s="25"/>
      <c r="B1733" s="25"/>
      <c r="C1733" s="25"/>
      <c r="D1733" s="25"/>
      <c r="E1733" s="25"/>
      <c r="G1733" s="4"/>
      <c r="I1733" s="4"/>
      <c r="J1733" s="4"/>
      <c r="T1733" s="26"/>
      <c r="AD1733" s="25" t="s">
        <v>685</v>
      </c>
      <c r="AE1733" s="25">
        <v>0.21431500000000001</v>
      </c>
      <c r="AF1733" s="25">
        <v>0.21431500000000001</v>
      </c>
      <c r="AG1733" s="25" t="s">
        <v>47</v>
      </c>
      <c r="AH1733" s="25" t="s">
        <v>222</v>
      </c>
    </row>
    <row r="1734" spans="1:34" customFormat="1" x14ac:dyDescent="0.25">
      <c r="A1734" s="25"/>
      <c r="B1734" s="25"/>
      <c r="C1734" s="25"/>
      <c r="D1734" s="25"/>
      <c r="E1734" s="25"/>
      <c r="G1734" s="4"/>
      <c r="I1734" s="4"/>
      <c r="J1734" s="4"/>
      <c r="T1734" s="26"/>
      <c r="AD1734" s="25" t="s">
        <v>695</v>
      </c>
      <c r="AE1734" s="25">
        <v>15.026921000000005</v>
      </c>
      <c r="AF1734" s="25">
        <v>15.026921000000005</v>
      </c>
      <c r="AG1734" s="25" t="s">
        <v>204</v>
      </c>
      <c r="AH1734" s="25" t="s">
        <v>218</v>
      </c>
    </row>
    <row r="1735" spans="1:34" customFormat="1" x14ac:dyDescent="0.25">
      <c r="A1735" s="25"/>
      <c r="B1735" s="25"/>
      <c r="C1735" s="25"/>
      <c r="D1735" s="25"/>
      <c r="E1735" s="25"/>
      <c r="G1735" s="4"/>
      <c r="I1735" s="4"/>
      <c r="J1735" s="4"/>
      <c r="T1735" s="26"/>
      <c r="AD1735" s="25" t="s">
        <v>697</v>
      </c>
      <c r="AE1735" s="25">
        <v>14.618611999999994</v>
      </c>
      <c r="AF1735" s="25">
        <v>14.618611999999994</v>
      </c>
      <c r="AG1735" s="25" t="s">
        <v>204</v>
      </c>
      <c r="AH1735" s="25" t="s">
        <v>219</v>
      </c>
    </row>
    <row r="1736" spans="1:34" customFormat="1" x14ac:dyDescent="0.25">
      <c r="A1736" s="25"/>
      <c r="B1736" s="25"/>
      <c r="C1736" s="25"/>
      <c r="D1736" s="25"/>
      <c r="E1736" s="25"/>
      <c r="G1736" s="4"/>
      <c r="I1736" s="4"/>
      <c r="J1736" s="4"/>
      <c r="T1736" s="26"/>
      <c r="AD1736" s="25" t="s">
        <v>696</v>
      </c>
      <c r="AE1736" s="25">
        <v>15.063449999999996</v>
      </c>
      <c r="AF1736" s="25">
        <v>15.063449999999996</v>
      </c>
      <c r="AG1736" s="25" t="s">
        <v>204</v>
      </c>
      <c r="AH1736" s="25" t="s">
        <v>222</v>
      </c>
    </row>
    <row r="1737" spans="1:34" customFormat="1" x14ac:dyDescent="0.25">
      <c r="A1737" s="25"/>
      <c r="B1737" s="25"/>
      <c r="C1737" s="25"/>
      <c r="D1737" s="25"/>
      <c r="E1737" s="25"/>
      <c r="G1737" s="4"/>
      <c r="I1737" s="4"/>
      <c r="J1737" s="4"/>
      <c r="T1737" s="26"/>
      <c r="AD1737" s="25" t="s">
        <v>698</v>
      </c>
      <c r="AE1737" s="25">
        <v>14.634362000000001</v>
      </c>
      <c r="AF1737" s="25">
        <v>14.634362000000001</v>
      </c>
      <c r="AG1737" s="25" t="s">
        <v>204</v>
      </c>
      <c r="AH1737" s="25" t="s">
        <v>223</v>
      </c>
    </row>
    <row r="1738" spans="1:34" customFormat="1" x14ac:dyDescent="0.25">
      <c r="A1738" s="25"/>
      <c r="B1738" s="25"/>
      <c r="C1738" s="25"/>
      <c r="D1738" s="25"/>
      <c r="E1738" s="25"/>
      <c r="G1738" s="4"/>
      <c r="I1738" s="4"/>
      <c r="J1738" s="4"/>
      <c r="T1738" s="26"/>
      <c r="AD1738" s="25" t="s">
        <v>667</v>
      </c>
      <c r="AE1738" s="25">
        <v>15.359452999999993</v>
      </c>
      <c r="AF1738" s="25">
        <v>15.359452999999993</v>
      </c>
      <c r="AG1738" s="25" t="s">
        <v>17</v>
      </c>
      <c r="AH1738" s="25" t="s">
        <v>225</v>
      </c>
    </row>
    <row r="1739" spans="1:34" customFormat="1" x14ac:dyDescent="0.25">
      <c r="A1739" s="25"/>
      <c r="B1739" s="25"/>
      <c r="C1739" s="25"/>
      <c r="D1739" s="25"/>
      <c r="E1739" s="25"/>
      <c r="G1739" s="4"/>
      <c r="I1739" s="4"/>
      <c r="J1739" s="4"/>
      <c r="T1739" s="26"/>
      <c r="AD1739" s="25" t="s">
        <v>664</v>
      </c>
      <c r="AE1739" s="25">
        <v>15.765048999999996</v>
      </c>
      <c r="AF1739" s="25">
        <v>15.765048999999996</v>
      </c>
      <c r="AG1739" s="25" t="s">
        <v>17</v>
      </c>
      <c r="AH1739" s="25" t="s">
        <v>218</v>
      </c>
    </row>
    <row r="1740" spans="1:34" customFormat="1" x14ac:dyDescent="0.25">
      <c r="A1740" s="25"/>
      <c r="B1740" s="25"/>
      <c r="C1740" s="25"/>
      <c r="D1740" s="25"/>
      <c r="E1740" s="25"/>
      <c r="G1740" s="4"/>
      <c r="I1740" s="4"/>
      <c r="J1740" s="4"/>
      <c r="T1740" s="26"/>
      <c r="AD1740" s="25" t="s">
        <v>695</v>
      </c>
      <c r="AE1740" s="25">
        <v>15.026921000000005</v>
      </c>
      <c r="AF1740" s="25">
        <v>15.026921000000005</v>
      </c>
      <c r="AG1740" s="25" t="s">
        <v>204</v>
      </c>
      <c r="AH1740" s="25" t="s">
        <v>218</v>
      </c>
    </row>
    <row r="1741" spans="1:34" customFormat="1" x14ac:dyDescent="0.25">
      <c r="A1741" s="25"/>
      <c r="B1741" s="25"/>
      <c r="C1741" s="25"/>
      <c r="D1741" s="25"/>
      <c r="E1741" s="25"/>
      <c r="G1741" s="4"/>
      <c r="I1741" s="4"/>
      <c r="J1741" s="4"/>
      <c r="T1741" s="26"/>
      <c r="AD1741" s="25" t="s">
        <v>697</v>
      </c>
      <c r="AE1741" s="25">
        <v>14.618611999999994</v>
      </c>
      <c r="AF1741" s="25">
        <v>14.618611999999994</v>
      </c>
      <c r="AG1741" s="25" t="s">
        <v>204</v>
      </c>
      <c r="AH1741" s="25" t="s">
        <v>219</v>
      </c>
    </row>
    <row r="1742" spans="1:34" customFormat="1" x14ac:dyDescent="0.25">
      <c r="A1742" s="25"/>
      <c r="B1742" s="25"/>
      <c r="C1742" s="25"/>
      <c r="D1742" s="25"/>
      <c r="E1742" s="25"/>
      <c r="G1742" s="4"/>
      <c r="I1742" s="4"/>
      <c r="J1742" s="4"/>
      <c r="T1742" s="26"/>
      <c r="AD1742" s="25" t="s">
        <v>690</v>
      </c>
      <c r="AE1742" s="25">
        <v>12.854486999999999</v>
      </c>
      <c r="AF1742" s="25">
        <v>12.854486999999999</v>
      </c>
      <c r="AG1742" s="25" t="s">
        <v>87</v>
      </c>
      <c r="AH1742" s="25" t="s">
        <v>210</v>
      </c>
    </row>
    <row r="1743" spans="1:34" customFormat="1" x14ac:dyDescent="0.25">
      <c r="A1743" s="25"/>
      <c r="B1743" s="25"/>
      <c r="C1743" s="25"/>
      <c r="D1743" s="25"/>
      <c r="E1743" s="25"/>
      <c r="G1743" s="4"/>
      <c r="I1743" s="4"/>
      <c r="J1743" s="4"/>
      <c r="T1743" s="26"/>
      <c r="AD1743" s="25" t="s">
        <v>690</v>
      </c>
      <c r="AE1743" s="25">
        <v>12.854486999999999</v>
      </c>
      <c r="AF1743" s="25">
        <v>12.854486999999999</v>
      </c>
      <c r="AG1743" s="25" t="s">
        <v>87</v>
      </c>
      <c r="AH1743" s="25" t="s">
        <v>210</v>
      </c>
    </row>
    <row r="1744" spans="1:34" customFormat="1" x14ac:dyDescent="0.25">
      <c r="A1744" s="25"/>
      <c r="B1744" s="25"/>
      <c r="C1744" s="25"/>
      <c r="D1744" s="25"/>
      <c r="E1744" s="25"/>
      <c r="G1744" s="4"/>
      <c r="I1744" s="4"/>
      <c r="J1744" s="4"/>
      <c r="T1744" s="26"/>
      <c r="AD1744" s="25" t="s">
        <v>667</v>
      </c>
      <c r="AE1744" s="25">
        <v>15.359452999999993</v>
      </c>
      <c r="AF1744" s="25">
        <v>15.359452999999993</v>
      </c>
      <c r="AG1744" s="25" t="s">
        <v>17</v>
      </c>
      <c r="AH1744" s="25" t="s">
        <v>225</v>
      </c>
    </row>
    <row r="1745" spans="1:34" customFormat="1" x14ac:dyDescent="0.25">
      <c r="A1745" s="25"/>
      <c r="B1745" s="25"/>
      <c r="C1745" s="25"/>
      <c r="D1745" s="25"/>
      <c r="E1745" s="25"/>
      <c r="G1745" s="4"/>
      <c r="I1745" s="4"/>
      <c r="J1745" s="4"/>
      <c r="T1745" s="26"/>
      <c r="AD1745" s="25" t="s">
        <v>664</v>
      </c>
      <c r="AE1745" s="25">
        <v>15.765048999999996</v>
      </c>
      <c r="AF1745" s="25">
        <v>15.765048999999996</v>
      </c>
      <c r="AG1745" s="25" t="s">
        <v>17</v>
      </c>
      <c r="AH1745" s="25" t="s">
        <v>218</v>
      </c>
    </row>
    <row r="1746" spans="1:34" customFormat="1" x14ac:dyDescent="0.25">
      <c r="A1746" s="25"/>
      <c r="B1746" s="25"/>
      <c r="C1746" s="25"/>
      <c r="D1746" s="25"/>
      <c r="E1746" s="25"/>
      <c r="G1746" s="4"/>
      <c r="I1746" s="4"/>
      <c r="J1746" s="4"/>
      <c r="T1746" s="26"/>
      <c r="AD1746" s="25" t="s">
        <v>695</v>
      </c>
      <c r="AE1746" s="25">
        <v>15.026921000000005</v>
      </c>
      <c r="AF1746" s="25">
        <v>15.026921000000005</v>
      </c>
      <c r="AG1746" s="25" t="s">
        <v>204</v>
      </c>
      <c r="AH1746" s="25" t="s">
        <v>218</v>
      </c>
    </row>
    <row r="1747" spans="1:34" customFormat="1" x14ac:dyDescent="0.25">
      <c r="A1747" s="25"/>
      <c r="B1747" s="25"/>
      <c r="C1747" s="25"/>
      <c r="D1747" s="25"/>
      <c r="E1747" s="25"/>
      <c r="G1747" s="4"/>
      <c r="I1747" s="4"/>
      <c r="J1747" s="4"/>
      <c r="T1747" s="26"/>
      <c r="AD1747" s="25" t="s">
        <v>697</v>
      </c>
      <c r="AE1747" s="25">
        <v>14.618611999999994</v>
      </c>
      <c r="AF1747" s="25">
        <v>14.618611999999994</v>
      </c>
      <c r="AG1747" s="25" t="s">
        <v>204</v>
      </c>
      <c r="AH1747" s="25" t="s">
        <v>219</v>
      </c>
    </row>
    <row r="1748" spans="1:34" customFormat="1" x14ac:dyDescent="0.25">
      <c r="A1748" s="25"/>
      <c r="B1748" s="25"/>
      <c r="C1748" s="25"/>
      <c r="D1748" s="25"/>
      <c r="E1748" s="25"/>
      <c r="G1748" s="4"/>
      <c r="I1748" s="4"/>
      <c r="J1748" s="4"/>
      <c r="T1748" s="26"/>
      <c r="AD1748" s="25" t="s">
        <v>635</v>
      </c>
      <c r="AE1748" s="25">
        <v>0.18816300000000014</v>
      </c>
      <c r="AF1748" s="25">
        <v>0.18816300000000014</v>
      </c>
      <c r="AG1748" s="25" t="s">
        <v>20</v>
      </c>
      <c r="AH1748" s="25" t="s">
        <v>218</v>
      </c>
    </row>
    <row r="1749" spans="1:34" customFormat="1" x14ac:dyDescent="0.25">
      <c r="A1749" s="25"/>
      <c r="B1749" s="25"/>
      <c r="C1749" s="25"/>
      <c r="D1749" s="25"/>
      <c r="E1749" s="25"/>
      <c r="G1749" s="4"/>
      <c r="I1749" s="4"/>
      <c r="J1749" s="4"/>
      <c r="T1749" s="26"/>
      <c r="AD1749" s="25" t="s">
        <v>639</v>
      </c>
      <c r="AE1749" s="25">
        <v>0.17584399999999997</v>
      </c>
      <c r="AF1749" s="25">
        <v>0.17584399999999997</v>
      </c>
      <c r="AG1749" s="25" t="s">
        <v>20</v>
      </c>
      <c r="AH1749" s="25" t="s">
        <v>219</v>
      </c>
    </row>
    <row r="1750" spans="1:34" customFormat="1" x14ac:dyDescent="0.25">
      <c r="A1750" s="25"/>
      <c r="B1750" s="25"/>
      <c r="C1750" s="25"/>
      <c r="D1750" s="25"/>
      <c r="E1750" s="25"/>
      <c r="G1750" s="4"/>
      <c r="I1750" s="4"/>
      <c r="J1750" s="4"/>
      <c r="T1750" s="26"/>
      <c r="AD1750" s="25" t="s">
        <v>682</v>
      </c>
      <c r="AE1750" s="25">
        <v>0.21977199999999994</v>
      </c>
      <c r="AF1750" s="25">
        <v>0.21977199999999994</v>
      </c>
      <c r="AG1750" s="25" t="s">
        <v>47</v>
      </c>
      <c r="AH1750" s="25" t="s">
        <v>218</v>
      </c>
    </row>
    <row r="1751" spans="1:34" customFormat="1" x14ac:dyDescent="0.25">
      <c r="A1751" s="25"/>
      <c r="B1751" s="25"/>
      <c r="C1751" s="25"/>
      <c r="D1751" s="25"/>
      <c r="E1751" s="25"/>
      <c r="G1751" s="4"/>
      <c r="I1751" s="4"/>
      <c r="J1751" s="4"/>
      <c r="T1751" s="26"/>
      <c r="AD1751" s="25" t="s">
        <v>686</v>
      </c>
      <c r="AE1751" s="25">
        <v>0.20745500000000008</v>
      </c>
      <c r="AF1751" s="25">
        <v>0.20745500000000008</v>
      </c>
      <c r="AG1751" s="25" t="s">
        <v>47</v>
      </c>
      <c r="AH1751" s="25" t="s">
        <v>219</v>
      </c>
    </row>
    <row r="1752" spans="1:34" customFormat="1" x14ac:dyDescent="0.25">
      <c r="A1752" s="25"/>
      <c r="B1752" s="25"/>
      <c r="C1752" s="25"/>
      <c r="D1752" s="25"/>
      <c r="E1752" s="25"/>
      <c r="G1752" s="4"/>
      <c r="I1752" s="4"/>
      <c r="J1752" s="4"/>
      <c r="T1752" s="26"/>
      <c r="AD1752" s="25" t="s">
        <v>661</v>
      </c>
      <c r="AE1752" s="25">
        <v>15.734137000000006</v>
      </c>
      <c r="AF1752" s="25">
        <v>15.734137000000006</v>
      </c>
      <c r="AG1752" s="25" t="s">
        <v>15</v>
      </c>
      <c r="AH1752" s="25" t="s">
        <v>219</v>
      </c>
    </row>
    <row r="1753" spans="1:34" customFormat="1" x14ac:dyDescent="0.25">
      <c r="A1753" s="25"/>
      <c r="B1753" s="25"/>
      <c r="C1753" s="25"/>
      <c r="D1753" s="25"/>
      <c r="E1753" s="25"/>
      <c r="G1753" s="4"/>
      <c r="I1753" s="4"/>
      <c r="J1753" s="4"/>
      <c r="T1753" s="26"/>
      <c r="AD1753" s="25" t="s">
        <v>656</v>
      </c>
      <c r="AE1753" s="25">
        <v>19.30333700000001</v>
      </c>
      <c r="AF1753" s="25">
        <v>19.30333700000001</v>
      </c>
      <c r="AG1753" s="25" t="s">
        <v>15</v>
      </c>
      <c r="AH1753" s="25" t="s">
        <v>218</v>
      </c>
    </row>
    <row r="1754" spans="1:34" customFormat="1" x14ac:dyDescent="0.25">
      <c r="A1754" s="25"/>
      <c r="B1754" s="25"/>
      <c r="C1754" s="25"/>
      <c r="D1754" s="25"/>
      <c r="E1754" s="25"/>
      <c r="G1754" s="4"/>
      <c r="I1754" s="4"/>
      <c r="J1754" s="4"/>
      <c r="T1754" s="26"/>
      <c r="AD1754" s="25" t="s">
        <v>998</v>
      </c>
      <c r="AE1754" s="25">
        <v>0.21400499999999986</v>
      </c>
      <c r="AF1754" s="25">
        <v>0.21400499999999986</v>
      </c>
      <c r="AG1754" s="25" t="s">
        <v>16</v>
      </c>
      <c r="AH1754" s="25" t="s">
        <v>219</v>
      </c>
    </row>
    <row r="1755" spans="1:34" customFormat="1" x14ac:dyDescent="0.25">
      <c r="A1755" s="25"/>
      <c r="B1755" s="25"/>
      <c r="C1755" s="25"/>
      <c r="D1755" s="25"/>
      <c r="E1755" s="25"/>
      <c r="G1755" s="4"/>
      <c r="I1755" s="4"/>
      <c r="J1755" s="4"/>
      <c r="T1755" s="26"/>
      <c r="AD1755" s="25" t="s">
        <v>996</v>
      </c>
      <c r="AE1755" s="25">
        <v>0.25396199999999997</v>
      </c>
      <c r="AF1755" s="25">
        <v>0.25396199999999997</v>
      </c>
      <c r="AG1755" s="25" t="s">
        <v>16</v>
      </c>
      <c r="AH1755" s="25" t="s">
        <v>218</v>
      </c>
    </row>
    <row r="1756" spans="1:34" customFormat="1" x14ac:dyDescent="0.25">
      <c r="A1756" s="25"/>
      <c r="B1756" s="25"/>
      <c r="C1756" s="25"/>
      <c r="D1756" s="25"/>
      <c r="E1756" s="25"/>
      <c r="G1756" s="4"/>
      <c r="I1756" s="4"/>
      <c r="J1756" s="4"/>
      <c r="T1756" s="26"/>
      <c r="AD1756" s="25" t="s">
        <v>635</v>
      </c>
      <c r="AE1756" s="25">
        <v>0.18816300000000014</v>
      </c>
      <c r="AF1756" s="25">
        <v>0.18816300000000014</v>
      </c>
      <c r="AG1756" s="25" t="s">
        <v>20</v>
      </c>
      <c r="AH1756" s="25" t="s">
        <v>218</v>
      </c>
    </row>
    <row r="1757" spans="1:34" customFormat="1" x14ac:dyDescent="0.25">
      <c r="A1757" s="25"/>
      <c r="B1757" s="25"/>
      <c r="C1757" s="25"/>
      <c r="D1757" s="25"/>
      <c r="E1757" s="25"/>
      <c r="G1757" s="4"/>
      <c r="I1757" s="4"/>
      <c r="J1757" s="4"/>
      <c r="T1757" s="26"/>
      <c r="AD1757" s="25" t="s">
        <v>639</v>
      </c>
      <c r="AE1757" s="25">
        <v>0.17584399999999997</v>
      </c>
      <c r="AF1757" s="25">
        <v>0.17584399999999997</v>
      </c>
      <c r="AG1757" s="25" t="s">
        <v>20</v>
      </c>
      <c r="AH1757" s="25" t="s">
        <v>219</v>
      </c>
    </row>
    <row r="1758" spans="1:34" customFormat="1" x14ac:dyDescent="0.25">
      <c r="A1758" s="25"/>
      <c r="B1758" s="25"/>
      <c r="C1758" s="25"/>
      <c r="D1758" s="25"/>
      <c r="E1758" s="25"/>
      <c r="G1758" s="4"/>
      <c r="I1758" s="4"/>
      <c r="J1758" s="4"/>
      <c r="T1758" s="26"/>
      <c r="AD1758" s="25" t="s">
        <v>661</v>
      </c>
      <c r="AE1758" s="25">
        <v>15.734137000000006</v>
      </c>
      <c r="AF1758" s="25">
        <v>15.734137000000006</v>
      </c>
      <c r="AG1758" s="25" t="s">
        <v>15</v>
      </c>
      <c r="AH1758" s="25" t="s">
        <v>219</v>
      </c>
    </row>
    <row r="1759" spans="1:34" customFormat="1" x14ac:dyDescent="0.25">
      <c r="A1759" s="25"/>
      <c r="B1759" s="25"/>
      <c r="C1759" s="25"/>
      <c r="D1759" s="25"/>
      <c r="E1759" s="25"/>
      <c r="G1759" s="4"/>
      <c r="I1759" s="4"/>
      <c r="J1759" s="4"/>
      <c r="T1759" s="26"/>
      <c r="AD1759" s="25" t="s">
        <v>656</v>
      </c>
      <c r="AE1759" s="25">
        <v>19.30333700000001</v>
      </c>
      <c r="AF1759" s="25">
        <v>19.30333700000001</v>
      </c>
      <c r="AG1759" s="25" t="s">
        <v>15</v>
      </c>
      <c r="AH1759" s="25" t="s">
        <v>218</v>
      </c>
    </row>
    <row r="1760" spans="1:34" customFormat="1" x14ac:dyDescent="0.25">
      <c r="A1760" s="25"/>
      <c r="B1760" s="25"/>
      <c r="C1760" s="25"/>
      <c r="D1760" s="25"/>
      <c r="E1760" s="25"/>
      <c r="G1760" s="4"/>
      <c r="I1760" s="4"/>
      <c r="J1760" s="4"/>
      <c r="T1760" s="26"/>
      <c r="AD1760" s="25" t="s">
        <v>667</v>
      </c>
      <c r="AE1760" s="25">
        <v>15.359452999999993</v>
      </c>
      <c r="AF1760" s="25">
        <v>15.359452999999993</v>
      </c>
      <c r="AG1760" s="25" t="s">
        <v>17</v>
      </c>
      <c r="AH1760" s="25" t="s">
        <v>225</v>
      </c>
    </row>
    <row r="1761" spans="1:34" customFormat="1" x14ac:dyDescent="0.25">
      <c r="A1761" s="25"/>
      <c r="B1761" s="25"/>
      <c r="C1761" s="25"/>
      <c r="D1761" s="25"/>
      <c r="E1761" s="25"/>
      <c r="G1761" s="4"/>
      <c r="I1761" s="4"/>
      <c r="J1761" s="4"/>
      <c r="T1761" s="26"/>
      <c r="AD1761" s="25" t="s">
        <v>664</v>
      </c>
      <c r="AE1761" s="25">
        <v>15.765048999999996</v>
      </c>
      <c r="AF1761" s="25">
        <v>15.765048999999996</v>
      </c>
      <c r="AG1761" s="25" t="s">
        <v>17</v>
      </c>
      <c r="AH1761" s="25" t="s">
        <v>218</v>
      </c>
    </row>
    <row r="1762" spans="1:34" customFormat="1" x14ac:dyDescent="0.25">
      <c r="A1762" s="25"/>
      <c r="B1762" s="25"/>
      <c r="C1762" s="25"/>
      <c r="D1762" s="25"/>
      <c r="E1762" s="25"/>
      <c r="G1762" s="4"/>
      <c r="I1762" s="4"/>
      <c r="J1762" s="4"/>
      <c r="T1762" s="26"/>
      <c r="AD1762" s="25" t="s">
        <v>998</v>
      </c>
      <c r="AE1762" s="25">
        <v>0.21400499999999986</v>
      </c>
      <c r="AF1762" s="25">
        <v>0.21400499999999986</v>
      </c>
      <c r="AG1762" s="25" t="s">
        <v>16</v>
      </c>
      <c r="AH1762" s="25" t="s">
        <v>219</v>
      </c>
    </row>
    <row r="1763" spans="1:34" customFormat="1" x14ac:dyDescent="0.25">
      <c r="A1763" s="25"/>
      <c r="B1763" s="25"/>
      <c r="C1763" s="25"/>
      <c r="D1763" s="25"/>
      <c r="E1763" s="25"/>
      <c r="G1763" s="4"/>
      <c r="I1763" s="4"/>
      <c r="J1763" s="4"/>
      <c r="T1763" s="26"/>
      <c r="AD1763" s="25" t="s">
        <v>996</v>
      </c>
      <c r="AE1763" s="25">
        <v>0.25396199999999997</v>
      </c>
      <c r="AF1763" s="25">
        <v>0.25396199999999997</v>
      </c>
      <c r="AG1763" s="25" t="s">
        <v>16</v>
      </c>
      <c r="AH1763" s="25" t="s">
        <v>218</v>
      </c>
    </row>
    <row r="1764" spans="1:34" customFormat="1" x14ac:dyDescent="0.25">
      <c r="A1764" s="25"/>
      <c r="B1764" s="25"/>
      <c r="C1764" s="25"/>
      <c r="D1764" s="25"/>
      <c r="E1764" s="25"/>
      <c r="G1764" s="4"/>
      <c r="I1764" s="4"/>
      <c r="J1764" s="4"/>
      <c r="T1764" s="26"/>
      <c r="AD1764" s="25" t="s">
        <v>695</v>
      </c>
      <c r="AE1764" s="25">
        <v>15.026921000000005</v>
      </c>
      <c r="AF1764" s="25">
        <v>15.026921000000005</v>
      </c>
      <c r="AG1764" s="25" t="s">
        <v>204</v>
      </c>
      <c r="AH1764" s="25" t="s">
        <v>218</v>
      </c>
    </row>
    <row r="1765" spans="1:34" customFormat="1" x14ac:dyDescent="0.25">
      <c r="A1765" s="25"/>
      <c r="B1765" s="25"/>
      <c r="C1765" s="25"/>
      <c r="D1765" s="25"/>
      <c r="E1765" s="25"/>
      <c r="G1765" s="4"/>
      <c r="I1765" s="4"/>
      <c r="J1765" s="4"/>
      <c r="T1765" s="26"/>
      <c r="AD1765" s="25" t="s">
        <v>697</v>
      </c>
      <c r="AE1765" s="25">
        <v>14.618611999999994</v>
      </c>
      <c r="AF1765" s="25">
        <v>14.618611999999994</v>
      </c>
      <c r="AG1765" s="25" t="s">
        <v>204</v>
      </c>
      <c r="AH1765" s="25" t="s">
        <v>219</v>
      </c>
    </row>
    <row r="1766" spans="1:34" customFormat="1" x14ac:dyDescent="0.25">
      <c r="A1766" s="25"/>
      <c r="B1766" s="25"/>
      <c r="C1766" s="25"/>
      <c r="D1766" s="25"/>
      <c r="E1766" s="25"/>
      <c r="G1766" s="4"/>
      <c r="I1766" s="4"/>
      <c r="J1766" s="4"/>
      <c r="T1766" s="26"/>
      <c r="AD1766" s="25" t="s">
        <v>690</v>
      </c>
      <c r="AE1766" s="25">
        <v>12.854486999999999</v>
      </c>
      <c r="AF1766" s="25">
        <v>12.854486999999999</v>
      </c>
      <c r="AG1766" s="25" t="s">
        <v>87</v>
      </c>
      <c r="AH1766" s="25" t="s">
        <v>210</v>
      </c>
    </row>
    <row r="1767" spans="1:34" customFormat="1" x14ac:dyDescent="0.25">
      <c r="A1767" s="25"/>
      <c r="B1767" s="25"/>
      <c r="C1767" s="25"/>
      <c r="D1767" s="25"/>
      <c r="E1767" s="25"/>
      <c r="G1767" s="4"/>
      <c r="I1767" s="4"/>
      <c r="J1767" s="4"/>
      <c r="T1767" s="26"/>
      <c r="AD1767" s="25" t="s">
        <v>667</v>
      </c>
      <c r="AE1767" s="25">
        <v>15.359452999999993</v>
      </c>
      <c r="AF1767" s="25">
        <v>15.359452999999993</v>
      </c>
      <c r="AG1767" s="25" t="s">
        <v>17</v>
      </c>
      <c r="AH1767" s="25" t="s">
        <v>225</v>
      </c>
    </row>
    <row r="1768" spans="1:34" customFormat="1" x14ac:dyDescent="0.25">
      <c r="A1768" s="25"/>
      <c r="B1768" s="25"/>
      <c r="C1768" s="25"/>
      <c r="D1768" s="25"/>
      <c r="E1768" s="25"/>
      <c r="G1768" s="4"/>
      <c r="I1768" s="4"/>
      <c r="J1768" s="4"/>
      <c r="T1768" s="26"/>
      <c r="AD1768" s="25" t="s">
        <v>664</v>
      </c>
      <c r="AE1768" s="25">
        <v>15.765048999999996</v>
      </c>
      <c r="AF1768" s="25">
        <v>15.765048999999996</v>
      </c>
      <c r="AG1768" s="25" t="s">
        <v>17</v>
      </c>
      <c r="AH1768" s="25" t="s">
        <v>218</v>
      </c>
    </row>
    <row r="1769" spans="1:34" customFormat="1" x14ac:dyDescent="0.25">
      <c r="A1769" s="25"/>
      <c r="B1769" s="25"/>
      <c r="C1769" s="25"/>
      <c r="D1769" s="25"/>
      <c r="E1769" s="25"/>
      <c r="G1769" s="4"/>
      <c r="I1769" s="4"/>
      <c r="J1769" s="4"/>
      <c r="T1769" s="26"/>
      <c r="AD1769" s="25" t="s">
        <v>695</v>
      </c>
      <c r="AE1769" s="25">
        <v>15.026921000000005</v>
      </c>
      <c r="AF1769" s="25">
        <v>15.026921000000005</v>
      </c>
      <c r="AG1769" s="25" t="s">
        <v>204</v>
      </c>
      <c r="AH1769" s="25" t="s">
        <v>218</v>
      </c>
    </row>
    <row r="1770" spans="1:34" customFormat="1" x14ac:dyDescent="0.25">
      <c r="A1770" s="25"/>
      <c r="B1770" s="25"/>
      <c r="C1770" s="25"/>
      <c r="D1770" s="25"/>
      <c r="E1770" s="25"/>
      <c r="G1770" s="4"/>
      <c r="I1770" s="4"/>
      <c r="J1770" s="4"/>
      <c r="T1770" s="26"/>
      <c r="AD1770" s="25" t="s">
        <v>697</v>
      </c>
      <c r="AE1770" s="25">
        <v>14.618611999999994</v>
      </c>
      <c r="AF1770" s="25">
        <v>14.618611999999994</v>
      </c>
      <c r="AG1770" s="25" t="s">
        <v>204</v>
      </c>
      <c r="AH1770" s="25" t="s">
        <v>219</v>
      </c>
    </row>
    <row r="1771" spans="1:34" customFormat="1" x14ac:dyDescent="0.25">
      <c r="A1771" s="25"/>
      <c r="B1771" s="25"/>
      <c r="C1771" s="25"/>
      <c r="D1771" s="25"/>
      <c r="E1771" s="25"/>
      <c r="G1771" s="4"/>
      <c r="I1771" s="4"/>
      <c r="J1771" s="4"/>
      <c r="T1771" s="26"/>
      <c r="AD1771" s="25" t="s">
        <v>690</v>
      </c>
      <c r="AE1771" s="25">
        <v>12.854486999999999</v>
      </c>
      <c r="AF1771" s="25">
        <v>12.854486999999999</v>
      </c>
      <c r="AG1771" s="25" t="s">
        <v>87</v>
      </c>
      <c r="AH1771" s="25" t="s">
        <v>210</v>
      </c>
    </row>
    <row r="1772" spans="1:34" customFormat="1" x14ac:dyDescent="0.25">
      <c r="A1772" s="25"/>
      <c r="B1772" s="25"/>
      <c r="C1772" s="25"/>
      <c r="D1772" s="25"/>
      <c r="E1772" s="25"/>
      <c r="G1772" s="4"/>
      <c r="I1772" s="4"/>
      <c r="J1772" s="4"/>
      <c r="T1772" s="26"/>
      <c r="AD1772" s="25" t="s">
        <v>635</v>
      </c>
      <c r="AE1772" s="25">
        <v>0.18816300000000014</v>
      </c>
      <c r="AF1772" s="25">
        <v>0.18816300000000014</v>
      </c>
      <c r="AG1772" s="25" t="s">
        <v>20</v>
      </c>
      <c r="AH1772" s="25" t="s">
        <v>218</v>
      </c>
    </row>
    <row r="1773" spans="1:34" customFormat="1" x14ac:dyDescent="0.25">
      <c r="A1773" s="25"/>
      <c r="B1773" s="25"/>
      <c r="C1773" s="25"/>
      <c r="D1773" s="25"/>
      <c r="E1773" s="25"/>
      <c r="G1773" s="4"/>
      <c r="I1773" s="4"/>
      <c r="J1773" s="4"/>
      <c r="T1773" s="26"/>
      <c r="AD1773" s="25" t="s">
        <v>639</v>
      </c>
      <c r="AE1773" s="25">
        <v>0.17584399999999997</v>
      </c>
      <c r="AF1773" s="25">
        <v>0.17584399999999997</v>
      </c>
      <c r="AG1773" s="25" t="s">
        <v>20</v>
      </c>
      <c r="AH1773" s="25" t="s">
        <v>219</v>
      </c>
    </row>
    <row r="1774" spans="1:34" customFormat="1" x14ac:dyDescent="0.25">
      <c r="A1774" s="25"/>
      <c r="B1774" s="25"/>
      <c r="C1774" s="25"/>
      <c r="D1774" s="25"/>
      <c r="E1774" s="25"/>
      <c r="G1774" s="4"/>
      <c r="I1774" s="4"/>
      <c r="J1774" s="4"/>
      <c r="T1774" s="26"/>
      <c r="AD1774" s="25" t="s">
        <v>682</v>
      </c>
      <c r="AE1774" s="25">
        <v>0.21977199999999994</v>
      </c>
      <c r="AF1774" s="25">
        <v>0.21977199999999994</v>
      </c>
      <c r="AG1774" s="25" t="s">
        <v>47</v>
      </c>
      <c r="AH1774" s="25" t="s">
        <v>218</v>
      </c>
    </row>
    <row r="1775" spans="1:34" customFormat="1" x14ac:dyDescent="0.25">
      <c r="A1775" s="25"/>
      <c r="B1775" s="25"/>
      <c r="C1775" s="25"/>
      <c r="D1775" s="25"/>
      <c r="E1775" s="25"/>
      <c r="G1775" s="4"/>
      <c r="I1775" s="4"/>
      <c r="J1775" s="4"/>
      <c r="T1775" s="26"/>
      <c r="AD1775" s="25" t="s">
        <v>686</v>
      </c>
      <c r="AE1775" s="25">
        <v>0.20745500000000008</v>
      </c>
      <c r="AF1775" s="25">
        <v>0.20745500000000008</v>
      </c>
      <c r="AG1775" s="25" t="s">
        <v>47</v>
      </c>
      <c r="AH1775" s="25" t="s">
        <v>219</v>
      </c>
    </row>
    <row r="1776" spans="1:34" customFormat="1" x14ac:dyDescent="0.25">
      <c r="A1776" s="25"/>
      <c r="B1776" s="25"/>
      <c r="C1776" s="25"/>
      <c r="D1776" s="25"/>
      <c r="E1776" s="25"/>
      <c r="G1776" s="4"/>
      <c r="I1776" s="4"/>
      <c r="J1776" s="4"/>
      <c r="T1776" s="26"/>
      <c r="AD1776" s="25" t="s">
        <v>661</v>
      </c>
      <c r="AE1776" s="25">
        <v>15.734137000000006</v>
      </c>
      <c r="AF1776" s="25">
        <v>15.734137000000006</v>
      </c>
      <c r="AG1776" s="25" t="s">
        <v>15</v>
      </c>
      <c r="AH1776" s="25" t="s">
        <v>219</v>
      </c>
    </row>
    <row r="1777" spans="1:34" customFormat="1" x14ac:dyDescent="0.25">
      <c r="A1777" s="25"/>
      <c r="B1777" s="25"/>
      <c r="C1777" s="25"/>
      <c r="D1777" s="25"/>
      <c r="E1777" s="25"/>
      <c r="G1777" s="4"/>
      <c r="I1777" s="4"/>
      <c r="J1777" s="4"/>
      <c r="T1777" s="26"/>
      <c r="AD1777" s="25" t="s">
        <v>656</v>
      </c>
      <c r="AE1777" s="25">
        <v>19.30333700000001</v>
      </c>
      <c r="AF1777" s="25">
        <v>19.30333700000001</v>
      </c>
      <c r="AG1777" s="25" t="s">
        <v>15</v>
      </c>
      <c r="AH1777" s="25" t="s">
        <v>218</v>
      </c>
    </row>
    <row r="1778" spans="1:34" customFormat="1" x14ac:dyDescent="0.25">
      <c r="A1778" s="25"/>
      <c r="B1778" s="25"/>
      <c r="C1778" s="25"/>
      <c r="D1778" s="25"/>
      <c r="E1778" s="25"/>
      <c r="G1778" s="4"/>
      <c r="I1778" s="4"/>
      <c r="J1778" s="4"/>
      <c r="T1778" s="26"/>
      <c r="AD1778" s="25" t="s">
        <v>998</v>
      </c>
      <c r="AE1778" s="25">
        <v>0.21400499999999986</v>
      </c>
      <c r="AF1778" s="25">
        <v>0.21400499999999986</v>
      </c>
      <c r="AG1778" s="25" t="s">
        <v>16</v>
      </c>
      <c r="AH1778" s="25" t="s">
        <v>219</v>
      </c>
    </row>
    <row r="1779" spans="1:34" customFormat="1" x14ac:dyDescent="0.25">
      <c r="A1779" s="25"/>
      <c r="B1779" s="25"/>
      <c r="C1779" s="25"/>
      <c r="D1779" s="25"/>
      <c r="E1779" s="25"/>
      <c r="G1779" s="4"/>
      <c r="I1779" s="4"/>
      <c r="J1779" s="4"/>
      <c r="T1779" s="26"/>
      <c r="AD1779" s="25" t="s">
        <v>996</v>
      </c>
      <c r="AE1779" s="25">
        <v>0.25396199999999997</v>
      </c>
      <c r="AF1779" s="25">
        <v>0.25396199999999997</v>
      </c>
      <c r="AG1779" s="25" t="s">
        <v>16</v>
      </c>
      <c r="AH1779" s="25" t="s">
        <v>218</v>
      </c>
    </row>
    <row r="1780" spans="1:34" customFormat="1" x14ac:dyDescent="0.25">
      <c r="A1780" s="25"/>
      <c r="B1780" s="25"/>
      <c r="C1780" s="25"/>
      <c r="D1780" s="25"/>
      <c r="E1780" s="25"/>
      <c r="G1780" s="4"/>
      <c r="I1780" s="4"/>
      <c r="J1780" s="4"/>
      <c r="T1780" s="26"/>
      <c r="AD1780" s="25" t="s">
        <v>690</v>
      </c>
      <c r="AE1780" s="25">
        <v>12.854486999999999</v>
      </c>
      <c r="AF1780" s="25">
        <v>12.854486999999999</v>
      </c>
      <c r="AG1780" s="25" t="s">
        <v>87</v>
      </c>
      <c r="AH1780" s="25" t="s">
        <v>210</v>
      </c>
    </row>
    <row r="1781" spans="1:34" customFormat="1" x14ac:dyDescent="0.25">
      <c r="A1781" s="25"/>
      <c r="B1781" s="25"/>
      <c r="C1781" s="25"/>
      <c r="D1781" s="25"/>
      <c r="E1781" s="25"/>
      <c r="G1781" s="4"/>
      <c r="I1781" s="4"/>
      <c r="J1781" s="4"/>
      <c r="T1781" s="26"/>
      <c r="AD1781" s="25" t="s">
        <v>682</v>
      </c>
      <c r="AE1781" s="25">
        <v>0.21977199999999994</v>
      </c>
      <c r="AF1781" s="25">
        <v>0.21977199999999994</v>
      </c>
      <c r="AG1781" s="25" t="s">
        <v>47</v>
      </c>
      <c r="AH1781" s="25" t="s">
        <v>218</v>
      </c>
    </row>
    <row r="1782" spans="1:34" customFormat="1" x14ac:dyDescent="0.25">
      <c r="A1782" s="25"/>
      <c r="B1782" s="25"/>
      <c r="C1782" s="25"/>
      <c r="D1782" s="25"/>
      <c r="E1782" s="25"/>
      <c r="G1782" s="4"/>
      <c r="I1782" s="4"/>
      <c r="J1782" s="4"/>
      <c r="T1782" s="26"/>
      <c r="AD1782" s="25" t="s">
        <v>686</v>
      </c>
      <c r="AE1782" s="25">
        <v>0.20745500000000008</v>
      </c>
      <c r="AF1782" s="25">
        <v>0.20745500000000008</v>
      </c>
      <c r="AG1782" s="25" t="s">
        <v>47</v>
      </c>
      <c r="AH1782" s="25" t="s">
        <v>219</v>
      </c>
    </row>
    <row r="1783" spans="1:34" customFormat="1" x14ac:dyDescent="0.25">
      <c r="A1783" s="25"/>
      <c r="B1783" s="25"/>
      <c r="C1783" s="25"/>
      <c r="D1783" s="25"/>
      <c r="E1783" s="25"/>
      <c r="G1783" s="4"/>
      <c r="I1783" s="4"/>
      <c r="J1783" s="4"/>
      <c r="T1783" s="26"/>
      <c r="AD1783" s="25" t="s">
        <v>661</v>
      </c>
      <c r="AE1783" s="25">
        <v>15.734137000000006</v>
      </c>
      <c r="AF1783" s="25">
        <v>15.734137000000006</v>
      </c>
      <c r="AG1783" s="25" t="s">
        <v>15</v>
      </c>
      <c r="AH1783" s="25" t="s">
        <v>219</v>
      </c>
    </row>
    <row r="1784" spans="1:34" customFormat="1" x14ac:dyDescent="0.25">
      <c r="A1784" s="25"/>
      <c r="B1784" s="25"/>
      <c r="C1784" s="25"/>
      <c r="D1784" s="25"/>
      <c r="E1784" s="25"/>
      <c r="G1784" s="4"/>
      <c r="I1784" s="4"/>
      <c r="J1784" s="4"/>
      <c r="T1784" s="26"/>
      <c r="AD1784" s="25" t="s">
        <v>656</v>
      </c>
      <c r="AE1784" s="25">
        <v>19.30333700000001</v>
      </c>
      <c r="AF1784" s="25">
        <v>19.30333700000001</v>
      </c>
      <c r="AG1784" s="25" t="s">
        <v>15</v>
      </c>
      <c r="AH1784" s="25" t="s">
        <v>218</v>
      </c>
    </row>
    <row r="1785" spans="1:34" customFormat="1" x14ac:dyDescent="0.25">
      <c r="A1785" s="25"/>
      <c r="B1785" s="25"/>
      <c r="C1785" s="25"/>
      <c r="D1785" s="25"/>
      <c r="E1785" s="25"/>
      <c r="G1785" s="4"/>
      <c r="I1785" s="4"/>
      <c r="J1785" s="4"/>
      <c r="T1785" s="26"/>
      <c r="AD1785" s="25" t="s">
        <v>998</v>
      </c>
      <c r="AE1785" s="25">
        <v>0.21400499999999986</v>
      </c>
      <c r="AF1785" s="25">
        <v>0.21400499999999986</v>
      </c>
      <c r="AG1785" s="25" t="s">
        <v>16</v>
      </c>
      <c r="AH1785" s="25" t="s">
        <v>219</v>
      </c>
    </row>
    <row r="1786" spans="1:34" customFormat="1" x14ac:dyDescent="0.25">
      <c r="A1786" s="25"/>
      <c r="B1786" s="25"/>
      <c r="C1786" s="25"/>
      <c r="D1786" s="25"/>
      <c r="E1786" s="25"/>
      <c r="G1786" s="4"/>
      <c r="I1786" s="4"/>
      <c r="J1786" s="4"/>
      <c r="T1786" s="26"/>
      <c r="AD1786" s="25" t="s">
        <v>996</v>
      </c>
      <c r="AE1786" s="25">
        <v>0.25396199999999997</v>
      </c>
      <c r="AF1786" s="25">
        <v>0.25396199999999997</v>
      </c>
      <c r="AG1786" s="25" t="s">
        <v>16</v>
      </c>
      <c r="AH1786" s="25" t="s">
        <v>218</v>
      </c>
    </row>
    <row r="1787" spans="1:34" customFormat="1" x14ac:dyDescent="0.25">
      <c r="A1787" s="25"/>
      <c r="B1787" s="25"/>
      <c r="C1787" s="25"/>
      <c r="D1787" s="25"/>
      <c r="E1787" s="25"/>
      <c r="G1787" s="4"/>
      <c r="I1787" s="4"/>
      <c r="J1787" s="4"/>
      <c r="T1787" s="26"/>
      <c r="AD1787" s="25" t="s">
        <v>663</v>
      </c>
      <c r="AE1787" s="25">
        <v>15.443956999999999</v>
      </c>
      <c r="AF1787" s="25">
        <v>15.443956999999999</v>
      </c>
      <c r="AG1787" s="25" t="s">
        <v>15</v>
      </c>
      <c r="AH1787" s="25" t="s">
        <v>223</v>
      </c>
    </row>
    <row r="1788" spans="1:34" customFormat="1" x14ac:dyDescent="0.25">
      <c r="A1788" s="25"/>
      <c r="B1788" s="25"/>
      <c r="C1788" s="25"/>
      <c r="D1788" s="25"/>
      <c r="E1788" s="25"/>
      <c r="G1788" s="4"/>
      <c r="I1788" s="4"/>
      <c r="J1788" s="4"/>
      <c r="T1788" s="26"/>
      <c r="AD1788" s="25" t="s">
        <v>659</v>
      </c>
      <c r="AE1788" s="25">
        <v>19.012426999999999</v>
      </c>
      <c r="AF1788" s="25">
        <v>19.012426999999999</v>
      </c>
      <c r="AG1788" s="25" t="s">
        <v>15</v>
      </c>
      <c r="AH1788" s="25" t="s">
        <v>222</v>
      </c>
    </row>
    <row r="1789" spans="1:34" customFormat="1" x14ac:dyDescent="0.25">
      <c r="A1789" s="25"/>
      <c r="B1789" s="25"/>
      <c r="C1789" s="25"/>
      <c r="D1789" s="25"/>
      <c r="E1789" s="25"/>
      <c r="G1789" s="4"/>
      <c r="I1789" s="4"/>
      <c r="J1789" s="4"/>
      <c r="T1789" s="26"/>
      <c r="AD1789" s="25" t="s">
        <v>685</v>
      </c>
      <c r="AE1789" s="25">
        <v>0.21431500000000001</v>
      </c>
      <c r="AF1789" s="25">
        <v>0.21431500000000001</v>
      </c>
      <c r="AG1789" s="25" t="s">
        <v>47</v>
      </c>
      <c r="AH1789" s="25" t="s">
        <v>222</v>
      </c>
    </row>
    <row r="1790" spans="1:34" customFormat="1" x14ac:dyDescent="0.25">
      <c r="A1790" s="25"/>
      <c r="B1790" s="25"/>
      <c r="C1790" s="25"/>
      <c r="D1790" s="25"/>
      <c r="E1790" s="25"/>
      <c r="G1790" s="4"/>
      <c r="I1790" s="4"/>
      <c r="J1790" s="4"/>
      <c r="T1790" s="26"/>
      <c r="AD1790" s="25" t="s">
        <v>689</v>
      </c>
      <c r="AE1790" s="25">
        <v>0.20093800000000001</v>
      </c>
      <c r="AF1790" s="25">
        <v>0.20093800000000001</v>
      </c>
      <c r="AG1790" s="25" t="s">
        <v>47</v>
      </c>
      <c r="AH1790" s="25" t="s">
        <v>223</v>
      </c>
    </row>
    <row r="1791" spans="1:34" customFormat="1" x14ac:dyDescent="0.25">
      <c r="A1791" s="25"/>
      <c r="B1791" s="25"/>
      <c r="C1791" s="25"/>
      <c r="D1791" s="25"/>
      <c r="E1791" s="25"/>
      <c r="G1791" s="4"/>
      <c r="I1791" s="4"/>
      <c r="J1791" s="4"/>
      <c r="T1791" s="26"/>
      <c r="AD1791" s="25" t="s">
        <v>999</v>
      </c>
      <c r="AE1791" s="25">
        <v>0.21088700000000002</v>
      </c>
      <c r="AF1791" s="25">
        <v>0.21088700000000002</v>
      </c>
      <c r="AG1791" s="25" t="s">
        <v>16</v>
      </c>
      <c r="AH1791" s="25" t="s">
        <v>223</v>
      </c>
    </row>
    <row r="1792" spans="1:34" customFormat="1" x14ac:dyDescent="0.25">
      <c r="A1792" s="25"/>
      <c r="B1792" s="25"/>
      <c r="C1792" s="25"/>
      <c r="D1792" s="25"/>
      <c r="E1792" s="25"/>
      <c r="G1792" s="4"/>
      <c r="I1792" s="4"/>
      <c r="J1792" s="4"/>
      <c r="T1792" s="26"/>
      <c r="AD1792" s="25" t="s">
        <v>997</v>
      </c>
      <c r="AE1792" s="25">
        <v>0.25118299999999999</v>
      </c>
      <c r="AF1792" s="25">
        <v>0.25118299999999999</v>
      </c>
      <c r="AG1792" s="25" t="s">
        <v>16</v>
      </c>
      <c r="AH1792" s="25" t="s">
        <v>222</v>
      </c>
    </row>
    <row r="1793" spans="1:34" customFormat="1" x14ac:dyDescent="0.25">
      <c r="A1793" s="25"/>
      <c r="B1793" s="25"/>
      <c r="C1793" s="25"/>
      <c r="D1793" s="25"/>
      <c r="E1793" s="25"/>
      <c r="G1793" s="4"/>
      <c r="I1793" s="4"/>
      <c r="J1793" s="4"/>
      <c r="T1793" s="26"/>
      <c r="AD1793" s="25" t="s">
        <v>667</v>
      </c>
      <c r="AE1793" s="25">
        <v>15.359452999999993</v>
      </c>
      <c r="AF1793" s="25">
        <v>15.359452999999993</v>
      </c>
      <c r="AG1793" s="25" t="s">
        <v>17</v>
      </c>
      <c r="AH1793" s="25" t="s">
        <v>225</v>
      </c>
    </row>
    <row r="1794" spans="1:34" customFormat="1" x14ac:dyDescent="0.25">
      <c r="A1794" s="25"/>
      <c r="B1794" s="25"/>
      <c r="C1794" s="25"/>
      <c r="D1794" s="25"/>
      <c r="E1794" s="25"/>
      <c r="G1794" s="4"/>
      <c r="I1794" s="4"/>
      <c r="J1794" s="4"/>
      <c r="T1794" s="26"/>
      <c r="AD1794" s="25" t="s">
        <v>664</v>
      </c>
      <c r="AE1794" s="25">
        <v>15.765048999999996</v>
      </c>
      <c r="AF1794" s="25">
        <v>15.765048999999996</v>
      </c>
      <c r="AG1794" s="25" t="s">
        <v>17</v>
      </c>
      <c r="AH1794" s="25" t="s">
        <v>218</v>
      </c>
    </row>
    <row r="1795" spans="1:34" customFormat="1" x14ac:dyDescent="0.25">
      <c r="A1795" s="25"/>
      <c r="B1795" s="25"/>
      <c r="C1795" s="25"/>
      <c r="D1795" s="25"/>
      <c r="E1795" s="25"/>
      <c r="G1795" s="4"/>
      <c r="I1795" s="4"/>
      <c r="J1795" s="4"/>
      <c r="T1795" s="26"/>
      <c r="AD1795" s="25" t="s">
        <v>666</v>
      </c>
      <c r="AE1795" s="25">
        <v>15.424535000000001</v>
      </c>
      <c r="AF1795" s="25">
        <v>15.424535000000001</v>
      </c>
      <c r="AG1795" s="25" t="s">
        <v>17</v>
      </c>
      <c r="AH1795" s="25" t="s">
        <v>224</v>
      </c>
    </row>
    <row r="1796" spans="1:34" customFormat="1" x14ac:dyDescent="0.25">
      <c r="A1796" s="25"/>
      <c r="B1796" s="25"/>
      <c r="C1796" s="25"/>
      <c r="D1796" s="25"/>
      <c r="E1796" s="25"/>
      <c r="G1796" s="4"/>
      <c r="I1796" s="4"/>
      <c r="J1796" s="4"/>
      <c r="T1796" s="26"/>
      <c r="AD1796" s="25" t="s">
        <v>665</v>
      </c>
      <c r="AE1796" s="25">
        <v>15.827437999999999</v>
      </c>
      <c r="AF1796" s="25">
        <v>15.827437999999999</v>
      </c>
      <c r="AG1796" s="25" t="s">
        <v>17</v>
      </c>
      <c r="AH1796" s="25" t="s">
        <v>210</v>
      </c>
    </row>
    <row r="1797" spans="1:34" customFormat="1" x14ac:dyDescent="0.25">
      <c r="A1797" s="25"/>
      <c r="B1797" s="25"/>
      <c r="C1797" s="25"/>
      <c r="D1797" s="25"/>
      <c r="E1797" s="25"/>
      <c r="G1797" s="4"/>
      <c r="I1797" s="4"/>
      <c r="J1797" s="4"/>
      <c r="T1797" s="26"/>
      <c r="AD1797" s="25" t="s">
        <v>695</v>
      </c>
      <c r="AE1797" s="25">
        <v>15.026921000000005</v>
      </c>
      <c r="AF1797" s="25">
        <v>15.026921000000005</v>
      </c>
      <c r="AG1797" s="25" t="s">
        <v>204</v>
      </c>
      <c r="AH1797" s="25" t="s">
        <v>218</v>
      </c>
    </row>
    <row r="1798" spans="1:34" customFormat="1" x14ac:dyDescent="0.25">
      <c r="A1798" s="25"/>
      <c r="B1798" s="25"/>
      <c r="C1798" s="25"/>
      <c r="D1798" s="25"/>
      <c r="E1798" s="25"/>
      <c r="G1798" s="4"/>
      <c r="I1798" s="4"/>
      <c r="J1798" s="4"/>
      <c r="T1798" s="26"/>
      <c r="AD1798" s="25" t="s">
        <v>696</v>
      </c>
      <c r="AE1798" s="25">
        <v>15.063449999999996</v>
      </c>
      <c r="AF1798" s="25">
        <v>15.063449999999996</v>
      </c>
      <c r="AG1798" s="25" t="s">
        <v>204</v>
      </c>
      <c r="AH1798" s="25" t="s">
        <v>222</v>
      </c>
    </row>
    <row r="1799" spans="1:34" customFormat="1" x14ac:dyDescent="0.25">
      <c r="A1799" s="25"/>
      <c r="B1799" s="25"/>
      <c r="C1799" s="25"/>
      <c r="D1799" s="25"/>
      <c r="E1799" s="25"/>
      <c r="G1799" s="4"/>
      <c r="I1799" s="4"/>
      <c r="J1799" s="4"/>
      <c r="T1799" s="26"/>
      <c r="AD1799" s="25" t="s">
        <v>697</v>
      </c>
      <c r="AE1799" s="25">
        <v>14.618611999999994</v>
      </c>
      <c r="AF1799" s="25">
        <v>14.618611999999994</v>
      </c>
      <c r="AG1799" s="25" t="s">
        <v>204</v>
      </c>
      <c r="AH1799" s="25" t="s">
        <v>219</v>
      </c>
    </row>
    <row r="1800" spans="1:34" customFormat="1" x14ac:dyDescent="0.25">
      <c r="A1800" s="25"/>
      <c r="B1800" s="25"/>
      <c r="C1800" s="25"/>
      <c r="D1800" s="25"/>
      <c r="E1800" s="25"/>
      <c r="G1800" s="4"/>
      <c r="I1800" s="4"/>
      <c r="J1800" s="4"/>
      <c r="T1800" s="26"/>
      <c r="AD1800" s="25" t="s">
        <v>698</v>
      </c>
      <c r="AE1800" s="25">
        <v>14.634362000000001</v>
      </c>
      <c r="AF1800" s="25">
        <v>14.634362000000001</v>
      </c>
      <c r="AG1800" s="25" t="s">
        <v>204</v>
      </c>
      <c r="AH1800" s="25" t="s">
        <v>223</v>
      </c>
    </row>
    <row r="1801" spans="1:34" customFormat="1" x14ac:dyDescent="0.25">
      <c r="A1801" s="25"/>
      <c r="B1801" s="25"/>
      <c r="C1801" s="25"/>
      <c r="D1801" s="25"/>
      <c r="E1801" s="25"/>
      <c r="G1801" s="4"/>
      <c r="I1801" s="4"/>
      <c r="J1801" s="4"/>
      <c r="T1801" s="26"/>
      <c r="AD1801" s="25" t="s">
        <v>635</v>
      </c>
      <c r="AE1801" s="25">
        <v>0.18816300000000014</v>
      </c>
      <c r="AF1801" s="25">
        <v>0.18816300000000014</v>
      </c>
      <c r="AG1801" s="25" t="s">
        <v>20</v>
      </c>
      <c r="AH1801" s="25" t="s">
        <v>218</v>
      </c>
    </row>
    <row r="1802" spans="1:34" customFormat="1" x14ac:dyDescent="0.25">
      <c r="A1802" s="25"/>
      <c r="B1802" s="25"/>
      <c r="C1802" s="25"/>
      <c r="D1802" s="25"/>
      <c r="E1802" s="25"/>
      <c r="G1802" s="4"/>
      <c r="I1802" s="4"/>
      <c r="J1802" s="4"/>
      <c r="T1802" s="26"/>
      <c r="AD1802" s="25" t="s">
        <v>639</v>
      </c>
      <c r="AE1802" s="25">
        <v>0.17584399999999997</v>
      </c>
      <c r="AF1802" s="25">
        <v>0.17584399999999997</v>
      </c>
      <c r="AG1802" s="25" t="s">
        <v>20</v>
      </c>
      <c r="AH1802" s="25" t="s">
        <v>219</v>
      </c>
    </row>
    <row r="1803" spans="1:34" customFormat="1" x14ac:dyDescent="0.25">
      <c r="A1803" s="25"/>
      <c r="B1803" s="25"/>
      <c r="C1803" s="25"/>
      <c r="D1803" s="25"/>
      <c r="E1803" s="25"/>
      <c r="G1803" s="4"/>
      <c r="I1803" s="4"/>
      <c r="J1803" s="4"/>
      <c r="T1803" s="26"/>
      <c r="AD1803" s="25" t="s">
        <v>667</v>
      </c>
      <c r="AE1803" s="25">
        <v>15.359452999999993</v>
      </c>
      <c r="AF1803" s="25">
        <v>15.359452999999993</v>
      </c>
      <c r="AG1803" s="25" t="s">
        <v>17</v>
      </c>
      <c r="AH1803" s="25" t="s">
        <v>225</v>
      </c>
    </row>
    <row r="1804" spans="1:34" customFormat="1" x14ac:dyDescent="0.25">
      <c r="A1804" s="25"/>
      <c r="B1804" s="25"/>
      <c r="C1804" s="25"/>
      <c r="D1804" s="25"/>
      <c r="E1804" s="25"/>
      <c r="G1804" s="4"/>
      <c r="I1804" s="4"/>
      <c r="J1804" s="4"/>
      <c r="T1804" s="26"/>
      <c r="AD1804" s="25" t="s">
        <v>664</v>
      </c>
      <c r="AE1804" s="25">
        <v>15.765048999999996</v>
      </c>
      <c r="AF1804" s="25">
        <v>15.765048999999996</v>
      </c>
      <c r="AG1804" s="25" t="s">
        <v>17</v>
      </c>
      <c r="AH1804" s="25" t="s">
        <v>218</v>
      </c>
    </row>
    <row r="1805" spans="1:34" customFormat="1" x14ac:dyDescent="0.25">
      <c r="A1805" s="25"/>
      <c r="B1805" s="25"/>
      <c r="C1805" s="25"/>
      <c r="D1805" s="25"/>
      <c r="E1805" s="25"/>
      <c r="G1805" s="4"/>
      <c r="I1805" s="4"/>
      <c r="J1805" s="4"/>
      <c r="T1805" s="26"/>
      <c r="AD1805" s="25" t="s">
        <v>695</v>
      </c>
      <c r="AE1805" s="25">
        <v>15.026921000000005</v>
      </c>
      <c r="AF1805" s="25">
        <v>15.026921000000005</v>
      </c>
      <c r="AG1805" s="25" t="s">
        <v>204</v>
      </c>
      <c r="AH1805" s="25" t="s">
        <v>218</v>
      </c>
    </row>
    <row r="1806" spans="1:34" customFormat="1" x14ac:dyDescent="0.25">
      <c r="A1806" s="25"/>
      <c r="B1806" s="25"/>
      <c r="C1806" s="25"/>
      <c r="D1806" s="25"/>
      <c r="E1806" s="25"/>
      <c r="G1806" s="4"/>
      <c r="I1806" s="4"/>
      <c r="J1806" s="4"/>
      <c r="T1806" s="26"/>
      <c r="AD1806" s="25" t="s">
        <v>697</v>
      </c>
      <c r="AE1806" s="25">
        <v>14.618611999999994</v>
      </c>
      <c r="AF1806" s="25">
        <v>14.618611999999994</v>
      </c>
      <c r="AG1806" s="25" t="s">
        <v>204</v>
      </c>
      <c r="AH1806" s="25" t="s">
        <v>219</v>
      </c>
    </row>
    <row r="1807" spans="1:34" customFormat="1" x14ac:dyDescent="0.25">
      <c r="A1807" s="25"/>
      <c r="B1807" s="25"/>
      <c r="C1807" s="25"/>
      <c r="D1807" s="25"/>
      <c r="E1807" s="25"/>
      <c r="G1807" s="4"/>
      <c r="I1807" s="4"/>
      <c r="J1807" s="4"/>
      <c r="T1807" s="26"/>
      <c r="AD1807" s="25" t="s">
        <v>1137</v>
      </c>
      <c r="AE1807" s="25">
        <v>0.83</v>
      </c>
      <c r="AF1807" s="25">
        <v>0.83</v>
      </c>
      <c r="AG1807" s="25" t="s">
        <v>44</v>
      </c>
      <c r="AH1807" s="25" t="s">
        <v>214</v>
      </c>
    </row>
    <row r="1808" spans="1:34" customFormat="1" x14ac:dyDescent="0.25">
      <c r="A1808" s="25"/>
      <c r="B1808" s="25"/>
      <c r="C1808" s="25"/>
      <c r="D1808" s="25"/>
      <c r="E1808" s="25"/>
      <c r="G1808" s="4"/>
      <c r="I1808" s="4"/>
      <c r="J1808" s="4"/>
      <c r="T1808" s="26"/>
      <c r="AD1808" s="25" t="s">
        <v>1153</v>
      </c>
      <c r="AE1808" s="25">
        <v>1.42</v>
      </c>
      <c r="AF1808" s="25">
        <v>1.42</v>
      </c>
      <c r="AG1808" s="25" t="s">
        <v>18</v>
      </c>
      <c r="AH1808" s="25" t="s">
        <v>214</v>
      </c>
    </row>
    <row r="1809" spans="1:34" customFormat="1" x14ac:dyDescent="0.25">
      <c r="A1809" s="25"/>
      <c r="B1809" s="25"/>
      <c r="C1809" s="25"/>
      <c r="D1809" s="25"/>
      <c r="E1809" s="25"/>
      <c r="G1809" s="4"/>
      <c r="I1809" s="4"/>
      <c r="J1809" s="4"/>
      <c r="T1809" s="26"/>
      <c r="AD1809" s="25" t="s">
        <v>635</v>
      </c>
      <c r="AE1809" s="25">
        <v>0.18816300000000014</v>
      </c>
      <c r="AF1809" s="25">
        <v>0.18816300000000014</v>
      </c>
      <c r="AG1809" s="25" t="s">
        <v>20</v>
      </c>
      <c r="AH1809" s="25" t="s">
        <v>218</v>
      </c>
    </row>
    <row r="1810" spans="1:34" customFormat="1" x14ac:dyDescent="0.25">
      <c r="A1810" s="25"/>
      <c r="B1810" s="25"/>
      <c r="C1810" s="25"/>
      <c r="D1810" s="25"/>
      <c r="E1810" s="25"/>
      <c r="G1810" s="4"/>
      <c r="I1810" s="4"/>
      <c r="J1810" s="4"/>
      <c r="T1810" s="26"/>
      <c r="AD1810" s="25" t="s">
        <v>639</v>
      </c>
      <c r="AE1810" s="25">
        <v>0.17584399999999997</v>
      </c>
      <c r="AF1810" s="25">
        <v>0.17584399999999997</v>
      </c>
      <c r="AG1810" s="25" t="s">
        <v>20</v>
      </c>
      <c r="AH1810" s="25" t="s">
        <v>219</v>
      </c>
    </row>
    <row r="1811" spans="1:34" customFormat="1" x14ac:dyDescent="0.25">
      <c r="A1811" s="25"/>
      <c r="B1811" s="25"/>
      <c r="C1811" s="25"/>
      <c r="D1811" s="25"/>
      <c r="E1811" s="25"/>
      <c r="G1811" s="4"/>
      <c r="I1811" s="4"/>
      <c r="J1811" s="4"/>
      <c r="T1811" s="26"/>
      <c r="AD1811" s="25" t="s">
        <v>682</v>
      </c>
      <c r="AE1811" s="25">
        <v>0.21977199999999994</v>
      </c>
      <c r="AF1811" s="25">
        <v>0.21977199999999994</v>
      </c>
      <c r="AG1811" s="25" t="s">
        <v>47</v>
      </c>
      <c r="AH1811" s="25" t="s">
        <v>218</v>
      </c>
    </row>
    <row r="1812" spans="1:34" customFormat="1" x14ac:dyDescent="0.25">
      <c r="A1812" s="25"/>
      <c r="B1812" s="25"/>
      <c r="C1812" s="25"/>
      <c r="D1812" s="25"/>
      <c r="E1812" s="25"/>
      <c r="G1812" s="4"/>
      <c r="I1812" s="4"/>
      <c r="J1812" s="4"/>
      <c r="T1812" s="26"/>
      <c r="AD1812" s="25" t="s">
        <v>686</v>
      </c>
      <c r="AE1812" s="25">
        <v>0.20745500000000008</v>
      </c>
      <c r="AF1812" s="25">
        <v>0.20745500000000008</v>
      </c>
      <c r="AG1812" s="25" t="s">
        <v>47</v>
      </c>
      <c r="AH1812" s="25" t="s">
        <v>219</v>
      </c>
    </row>
    <row r="1813" spans="1:34" customFormat="1" x14ac:dyDescent="0.25">
      <c r="A1813" s="25"/>
      <c r="B1813" s="25"/>
      <c r="C1813" s="25"/>
      <c r="D1813" s="25"/>
      <c r="E1813" s="25"/>
      <c r="G1813" s="4"/>
      <c r="I1813" s="4"/>
      <c r="J1813" s="4"/>
      <c r="T1813" s="26"/>
      <c r="AD1813" s="25" t="s">
        <v>661</v>
      </c>
      <c r="AE1813" s="25">
        <v>15.734137000000006</v>
      </c>
      <c r="AF1813" s="25">
        <v>15.734137000000006</v>
      </c>
      <c r="AG1813" s="25" t="s">
        <v>15</v>
      </c>
      <c r="AH1813" s="25" t="s">
        <v>219</v>
      </c>
    </row>
    <row r="1814" spans="1:34" customFormat="1" x14ac:dyDescent="0.25">
      <c r="A1814" s="25"/>
      <c r="B1814" s="25"/>
      <c r="C1814" s="25"/>
      <c r="D1814" s="25"/>
      <c r="E1814" s="25"/>
      <c r="G1814" s="4"/>
      <c r="I1814" s="4"/>
      <c r="J1814" s="4"/>
      <c r="T1814" s="26"/>
      <c r="AD1814" s="25" t="s">
        <v>656</v>
      </c>
      <c r="AE1814" s="25">
        <v>19.30333700000001</v>
      </c>
      <c r="AF1814" s="25">
        <v>19.30333700000001</v>
      </c>
      <c r="AG1814" s="25" t="s">
        <v>15</v>
      </c>
      <c r="AH1814" s="25" t="s">
        <v>218</v>
      </c>
    </row>
    <row r="1815" spans="1:34" customFormat="1" x14ac:dyDescent="0.25">
      <c r="A1815" s="25"/>
      <c r="B1815" s="25"/>
      <c r="C1815" s="25"/>
      <c r="D1815" s="25"/>
      <c r="E1815" s="25"/>
      <c r="G1815" s="4"/>
      <c r="I1815" s="4"/>
      <c r="J1815" s="4"/>
      <c r="T1815" s="26"/>
      <c r="AD1815" s="25" t="s">
        <v>998</v>
      </c>
      <c r="AE1815" s="25">
        <v>0.21400499999999986</v>
      </c>
      <c r="AF1815" s="25">
        <v>0.21400499999999986</v>
      </c>
      <c r="AG1815" s="25" t="s">
        <v>16</v>
      </c>
      <c r="AH1815" s="25" t="s">
        <v>219</v>
      </c>
    </row>
    <row r="1816" spans="1:34" customFormat="1" x14ac:dyDescent="0.25">
      <c r="A1816" s="25"/>
      <c r="B1816" s="25"/>
      <c r="C1816" s="25"/>
      <c r="D1816" s="25"/>
      <c r="E1816" s="25"/>
      <c r="G1816" s="4"/>
      <c r="I1816" s="4"/>
      <c r="J1816" s="4"/>
      <c r="T1816" s="26"/>
      <c r="AD1816" s="25" t="s">
        <v>996</v>
      </c>
      <c r="AE1816" s="25">
        <v>0.25396199999999997</v>
      </c>
      <c r="AF1816" s="25">
        <v>0.25396199999999997</v>
      </c>
      <c r="AG1816" s="25" t="s">
        <v>16</v>
      </c>
      <c r="AH1816" s="25" t="s">
        <v>218</v>
      </c>
    </row>
    <row r="1817" spans="1:34" customFormat="1" x14ac:dyDescent="0.25">
      <c r="A1817" s="25"/>
      <c r="B1817" s="25"/>
      <c r="C1817" s="25"/>
      <c r="D1817" s="25"/>
      <c r="E1817" s="25"/>
      <c r="G1817" s="4"/>
      <c r="I1817" s="4"/>
      <c r="J1817" s="4"/>
      <c r="T1817" s="26"/>
      <c r="AD1817" s="25" t="s">
        <v>1135</v>
      </c>
      <c r="AE1817" s="25">
        <v>0.86</v>
      </c>
      <c r="AF1817" s="25">
        <v>0.86</v>
      </c>
      <c r="AG1817" s="25" t="s">
        <v>44</v>
      </c>
      <c r="AH1817" s="25" t="s">
        <v>210</v>
      </c>
    </row>
    <row r="1818" spans="1:34" customFormat="1" x14ac:dyDescent="0.25">
      <c r="A1818" s="25"/>
      <c r="B1818" s="25"/>
      <c r="C1818" s="25"/>
      <c r="D1818" s="25"/>
      <c r="E1818" s="25"/>
      <c r="G1818" s="4"/>
      <c r="I1818" s="4"/>
      <c r="J1818" s="4"/>
      <c r="T1818" s="26"/>
      <c r="AD1818" s="25" t="s">
        <v>690</v>
      </c>
      <c r="AE1818" s="25">
        <v>12.854486999999999</v>
      </c>
      <c r="AF1818" s="25">
        <v>12.854486999999999</v>
      </c>
      <c r="AG1818" s="25" t="s">
        <v>87</v>
      </c>
      <c r="AH1818" s="25" t="s">
        <v>210</v>
      </c>
    </row>
    <row r="1819" spans="1:34" customFormat="1" x14ac:dyDescent="0.25">
      <c r="A1819" s="25"/>
      <c r="B1819" s="25"/>
      <c r="C1819" s="25"/>
      <c r="D1819" s="25"/>
      <c r="E1819" s="25"/>
      <c r="G1819" s="4"/>
      <c r="I1819" s="4"/>
      <c r="J1819" s="4"/>
      <c r="T1819" s="26"/>
      <c r="AD1819" s="25" t="s">
        <v>1151</v>
      </c>
      <c r="AE1819" s="25">
        <v>1.48</v>
      </c>
      <c r="AF1819" s="25">
        <v>1.48</v>
      </c>
      <c r="AG1819" s="25" t="s">
        <v>18</v>
      </c>
      <c r="AH1819" s="25" t="s">
        <v>210</v>
      </c>
    </row>
    <row r="1820" spans="1:34" customFormat="1" x14ac:dyDescent="0.25">
      <c r="A1820" s="25"/>
      <c r="B1820" s="25"/>
      <c r="C1820" s="25"/>
      <c r="D1820" s="25"/>
      <c r="E1820" s="25"/>
      <c r="G1820" s="4"/>
      <c r="I1820" s="4"/>
      <c r="J1820" s="4"/>
      <c r="T1820" s="26"/>
      <c r="AD1820" s="25" t="s">
        <v>667</v>
      </c>
      <c r="AE1820" s="25">
        <v>15.359452999999993</v>
      </c>
      <c r="AF1820" s="25">
        <v>15.359452999999993</v>
      </c>
      <c r="AG1820" s="25" t="s">
        <v>17</v>
      </c>
      <c r="AH1820" s="25" t="s">
        <v>225</v>
      </c>
    </row>
    <row r="1821" spans="1:34" customFormat="1" x14ac:dyDescent="0.25">
      <c r="A1821" s="25"/>
      <c r="B1821" s="25"/>
      <c r="C1821" s="25"/>
      <c r="D1821" s="25"/>
      <c r="E1821" s="25"/>
      <c r="G1821" s="4"/>
      <c r="I1821" s="4"/>
      <c r="J1821" s="4"/>
      <c r="T1821" s="26"/>
      <c r="AD1821" s="25" t="s">
        <v>664</v>
      </c>
      <c r="AE1821" s="25">
        <v>15.765048999999996</v>
      </c>
      <c r="AF1821" s="25">
        <v>15.765048999999996</v>
      </c>
      <c r="AG1821" s="25" t="s">
        <v>17</v>
      </c>
      <c r="AH1821" s="25" t="s">
        <v>218</v>
      </c>
    </row>
    <row r="1822" spans="1:34" customFormat="1" x14ac:dyDescent="0.25">
      <c r="A1822" s="25"/>
      <c r="B1822" s="25"/>
      <c r="C1822" s="25"/>
      <c r="D1822" s="25"/>
      <c r="E1822" s="25"/>
      <c r="G1822" s="4"/>
      <c r="I1822" s="4"/>
      <c r="J1822" s="4"/>
      <c r="T1822" s="26"/>
      <c r="AD1822" s="25" t="s">
        <v>695</v>
      </c>
      <c r="AE1822" s="25">
        <v>15.026921000000005</v>
      </c>
      <c r="AF1822" s="25">
        <v>15.026921000000005</v>
      </c>
      <c r="AG1822" s="25" t="s">
        <v>204</v>
      </c>
      <c r="AH1822" s="25" t="s">
        <v>218</v>
      </c>
    </row>
    <row r="1823" spans="1:34" customFormat="1" x14ac:dyDescent="0.25">
      <c r="A1823" s="25"/>
      <c r="B1823" s="25"/>
      <c r="C1823" s="25"/>
      <c r="D1823" s="25"/>
      <c r="E1823" s="25"/>
      <c r="G1823" s="4"/>
      <c r="I1823" s="4"/>
      <c r="J1823" s="4"/>
      <c r="T1823" s="26"/>
      <c r="AD1823" s="25" t="s">
        <v>697</v>
      </c>
      <c r="AE1823" s="25">
        <v>14.618611999999994</v>
      </c>
      <c r="AF1823" s="25">
        <v>14.618611999999994</v>
      </c>
      <c r="AG1823" s="25" t="s">
        <v>204</v>
      </c>
      <c r="AH1823" s="25" t="s">
        <v>219</v>
      </c>
    </row>
    <row r="1824" spans="1:34" customFormat="1" x14ac:dyDescent="0.25">
      <c r="A1824" s="25"/>
      <c r="B1824" s="25"/>
      <c r="C1824" s="25"/>
      <c r="D1824" s="25"/>
      <c r="E1824" s="25"/>
      <c r="G1824" s="4"/>
      <c r="I1824" s="4"/>
      <c r="J1824" s="4"/>
      <c r="T1824" s="26"/>
      <c r="AD1824" s="25" t="s">
        <v>690</v>
      </c>
      <c r="AE1824" s="25">
        <v>12.854486999999999</v>
      </c>
      <c r="AF1824" s="25">
        <v>12.854486999999999</v>
      </c>
      <c r="AG1824" s="25" t="s">
        <v>87</v>
      </c>
      <c r="AH1824" s="25" t="s">
        <v>210</v>
      </c>
    </row>
    <row r="1825" spans="1:34" customFormat="1" x14ac:dyDescent="0.25">
      <c r="A1825" s="25"/>
      <c r="B1825" s="25"/>
      <c r="C1825" s="25"/>
      <c r="D1825" s="25"/>
      <c r="E1825" s="25"/>
      <c r="G1825" s="4"/>
      <c r="I1825" s="4"/>
      <c r="J1825" s="4"/>
      <c r="T1825" s="26"/>
      <c r="AD1825" s="25" t="s">
        <v>662</v>
      </c>
      <c r="AE1825" s="25">
        <v>15.1645</v>
      </c>
      <c r="AF1825" s="25">
        <v>15.1645</v>
      </c>
      <c r="AG1825" s="25" t="s">
        <v>15</v>
      </c>
      <c r="AH1825" s="25" t="s">
        <v>217</v>
      </c>
    </row>
    <row r="1826" spans="1:34" customFormat="1" x14ac:dyDescent="0.25">
      <c r="A1826" s="25"/>
      <c r="B1826" s="25"/>
      <c r="C1826" s="25"/>
      <c r="D1826" s="25"/>
      <c r="E1826" s="25"/>
      <c r="G1826" s="4"/>
      <c r="I1826" s="4"/>
      <c r="J1826" s="4"/>
      <c r="T1826" s="26"/>
      <c r="AD1826" s="25" t="s">
        <v>1001</v>
      </c>
      <c r="AE1826" s="25">
        <v>0.24319999999999997</v>
      </c>
      <c r="AF1826" s="25">
        <v>0.24319999999999997</v>
      </c>
      <c r="AG1826" s="25" t="s">
        <v>16</v>
      </c>
      <c r="AH1826" s="25" t="s">
        <v>216</v>
      </c>
    </row>
    <row r="1827" spans="1:34" customFormat="1" x14ac:dyDescent="0.25">
      <c r="A1827" s="25"/>
      <c r="B1827" s="25"/>
      <c r="C1827" s="25"/>
      <c r="D1827" s="25"/>
      <c r="E1827" s="25"/>
      <c r="G1827" s="4"/>
      <c r="I1827" s="4"/>
      <c r="J1827" s="4"/>
      <c r="T1827" s="26"/>
      <c r="AD1827" s="25" t="s">
        <v>1003</v>
      </c>
      <c r="AE1827" s="25">
        <v>0.2036</v>
      </c>
      <c r="AF1827" s="25">
        <v>0.2036</v>
      </c>
      <c r="AG1827" s="25" t="s">
        <v>16</v>
      </c>
      <c r="AH1827" s="25" t="s">
        <v>217</v>
      </c>
    </row>
    <row r="1828" spans="1:34" customFormat="1" x14ac:dyDescent="0.25">
      <c r="A1828" s="25"/>
      <c r="B1828" s="25"/>
      <c r="C1828" s="25"/>
      <c r="D1828" s="25"/>
      <c r="E1828" s="25"/>
      <c r="G1828" s="4"/>
      <c r="I1828" s="4"/>
      <c r="J1828" s="4"/>
      <c r="T1828" s="26"/>
      <c r="AD1828" s="25" t="s">
        <v>683</v>
      </c>
      <c r="AE1828" s="25">
        <v>0.23169999999999999</v>
      </c>
      <c r="AF1828" s="25">
        <v>0.23169999999999999</v>
      </c>
      <c r="AG1828" s="25" t="s">
        <v>47</v>
      </c>
      <c r="AH1828" s="25" t="s">
        <v>216</v>
      </c>
    </row>
    <row r="1829" spans="1:34" customFormat="1" x14ac:dyDescent="0.25">
      <c r="A1829" s="25"/>
      <c r="B1829" s="25"/>
      <c r="C1829" s="25"/>
      <c r="D1829" s="25"/>
      <c r="E1829" s="25"/>
      <c r="G1829" s="4"/>
      <c r="I1829" s="4"/>
      <c r="J1829" s="4"/>
      <c r="T1829" s="26"/>
      <c r="AD1829" s="25" t="s">
        <v>687</v>
      </c>
      <c r="AE1829" s="25">
        <v>0.19670000000000001</v>
      </c>
      <c r="AF1829" s="25">
        <v>0.19670000000000001</v>
      </c>
      <c r="AG1829" s="25" t="s">
        <v>47</v>
      </c>
      <c r="AH1829" s="25" t="s">
        <v>217</v>
      </c>
    </row>
    <row r="1830" spans="1:34" customFormat="1" x14ac:dyDescent="0.25">
      <c r="A1830" s="25"/>
      <c r="B1830" s="25"/>
      <c r="C1830" s="25"/>
      <c r="D1830" s="25"/>
      <c r="E1830" s="25"/>
      <c r="G1830" s="4"/>
      <c r="I1830" s="4"/>
      <c r="J1830" s="4"/>
      <c r="T1830" s="26"/>
      <c r="AD1830" s="25" t="s">
        <v>691</v>
      </c>
      <c r="AE1830" s="25">
        <v>0.2331</v>
      </c>
      <c r="AF1830" s="25">
        <v>0.2331</v>
      </c>
      <c r="AG1830" s="25" t="s">
        <v>168</v>
      </c>
      <c r="AH1830" s="25" t="s">
        <v>216</v>
      </c>
    </row>
    <row r="1831" spans="1:34" customFormat="1" x14ac:dyDescent="0.25">
      <c r="A1831" s="25"/>
      <c r="B1831" s="25"/>
      <c r="C1831" s="25"/>
      <c r="D1831" s="25"/>
      <c r="E1831" s="25"/>
      <c r="G1831" s="4"/>
      <c r="I1831" s="4"/>
      <c r="J1831" s="4"/>
      <c r="T1831" s="26"/>
      <c r="AD1831" s="25" t="s">
        <v>693</v>
      </c>
      <c r="AE1831" s="25">
        <v>0.2243</v>
      </c>
      <c r="AF1831" s="25">
        <v>0.2243</v>
      </c>
      <c r="AG1831" s="25" t="s">
        <v>168</v>
      </c>
      <c r="AH1831" s="25" t="s">
        <v>217</v>
      </c>
    </row>
    <row r="1832" spans="1:34" customFormat="1" x14ac:dyDescent="0.25">
      <c r="A1832" s="25"/>
      <c r="B1832" s="25"/>
      <c r="C1832" s="25"/>
      <c r="D1832" s="25"/>
      <c r="E1832" s="25"/>
      <c r="G1832" s="4"/>
      <c r="I1832" s="4"/>
      <c r="J1832" s="4"/>
      <c r="T1832" s="26"/>
      <c r="AD1832" s="25" t="s">
        <v>690</v>
      </c>
      <c r="AE1832" s="25">
        <v>12.854486999999999</v>
      </c>
      <c r="AF1832" s="25">
        <v>12.854486999999999</v>
      </c>
      <c r="AG1832" s="25" t="s">
        <v>87</v>
      </c>
      <c r="AH1832" s="25" t="s">
        <v>210</v>
      </c>
    </row>
    <row r="1833" spans="1:34" customFormat="1" x14ac:dyDescent="0.25">
      <c r="A1833" s="25"/>
      <c r="B1833" s="25"/>
      <c r="C1833" s="25"/>
      <c r="D1833" s="25"/>
      <c r="E1833" s="25"/>
      <c r="G1833" s="4"/>
      <c r="I1833" s="4"/>
      <c r="J1833" s="4"/>
      <c r="T1833" s="26"/>
      <c r="AD1833" s="25" t="s">
        <v>630</v>
      </c>
      <c r="AE1833" s="25">
        <v>0.9</v>
      </c>
      <c r="AF1833" s="25">
        <v>0.9</v>
      </c>
      <c r="AG1833" s="25" t="s">
        <v>2</v>
      </c>
      <c r="AH1833" s="25" t="s">
        <v>214</v>
      </c>
    </row>
    <row r="1834" spans="1:34" customFormat="1" x14ac:dyDescent="0.25">
      <c r="A1834" s="25"/>
      <c r="B1834" s="25"/>
      <c r="C1834" s="25"/>
      <c r="D1834" s="25"/>
      <c r="E1834" s="25"/>
      <c r="G1834" s="4"/>
      <c r="I1834" s="4"/>
      <c r="J1834" s="4"/>
      <c r="T1834" s="26"/>
      <c r="AD1834" s="25" t="s">
        <v>664</v>
      </c>
      <c r="AE1834" s="25">
        <v>15.765048999999996</v>
      </c>
      <c r="AF1834" s="25">
        <v>15.765048999999996</v>
      </c>
      <c r="AG1834" s="25" t="s">
        <v>17</v>
      </c>
      <c r="AH1834" s="25" t="s">
        <v>218</v>
      </c>
    </row>
    <row r="1835" spans="1:34" customFormat="1" x14ac:dyDescent="0.25">
      <c r="A1835" s="25"/>
      <c r="B1835" s="25"/>
      <c r="C1835" s="25"/>
      <c r="D1835" s="25"/>
      <c r="E1835" s="25"/>
      <c r="G1835" s="4"/>
      <c r="I1835" s="4"/>
      <c r="J1835" s="4"/>
      <c r="T1835" s="26"/>
      <c r="AD1835" s="25" t="s">
        <v>667</v>
      </c>
      <c r="AE1835" s="25">
        <v>15.359452999999993</v>
      </c>
      <c r="AF1835" s="25">
        <v>15.359452999999993</v>
      </c>
      <c r="AG1835" s="25" t="s">
        <v>17</v>
      </c>
      <c r="AH1835" s="25" t="s">
        <v>225</v>
      </c>
    </row>
    <row r="1836" spans="1:34" customFormat="1" x14ac:dyDescent="0.25">
      <c r="A1836" s="25"/>
      <c r="B1836" s="25"/>
      <c r="C1836" s="25"/>
      <c r="D1836" s="25"/>
      <c r="E1836" s="25"/>
      <c r="G1836" s="4"/>
      <c r="I1836" s="4"/>
      <c r="J1836" s="4"/>
      <c r="T1836" s="26"/>
      <c r="AD1836" s="25" t="s">
        <v>695</v>
      </c>
      <c r="AE1836" s="25">
        <v>15.026921000000005</v>
      </c>
      <c r="AF1836" s="25">
        <v>15.026921000000005</v>
      </c>
      <c r="AG1836" s="25" t="s">
        <v>204</v>
      </c>
      <c r="AH1836" s="25" t="s">
        <v>218</v>
      </c>
    </row>
    <row r="1837" spans="1:34" customFormat="1" x14ac:dyDescent="0.25">
      <c r="A1837" s="25"/>
      <c r="B1837" s="25"/>
      <c r="C1837" s="25"/>
      <c r="D1837" s="25"/>
      <c r="E1837" s="25"/>
      <c r="G1837" s="4"/>
      <c r="I1837" s="4"/>
      <c r="J1837" s="4"/>
      <c r="T1837" s="26"/>
      <c r="AD1837" s="25" t="s">
        <v>697</v>
      </c>
      <c r="AE1837" s="25">
        <v>14.618611999999994</v>
      </c>
      <c r="AF1837" s="25">
        <v>14.618611999999994</v>
      </c>
      <c r="AG1837" s="25" t="s">
        <v>204</v>
      </c>
      <c r="AH1837" s="25" t="s">
        <v>219</v>
      </c>
    </row>
    <row r="1838" spans="1:34" customFormat="1" x14ac:dyDescent="0.25">
      <c r="A1838" s="25"/>
      <c r="B1838" s="25"/>
      <c r="C1838" s="25"/>
      <c r="D1838" s="25"/>
      <c r="E1838" s="25"/>
      <c r="G1838" s="4"/>
      <c r="I1838" s="4"/>
      <c r="J1838" s="4"/>
      <c r="T1838" s="26"/>
      <c r="AD1838" s="25" t="s">
        <v>635</v>
      </c>
      <c r="AE1838" s="25">
        <v>0.18816300000000014</v>
      </c>
      <c r="AF1838" s="25">
        <v>0.18816300000000014</v>
      </c>
      <c r="AG1838" s="25" t="s">
        <v>20</v>
      </c>
      <c r="AH1838" s="25" t="s">
        <v>218</v>
      </c>
    </row>
    <row r="1839" spans="1:34" customFormat="1" x14ac:dyDescent="0.25">
      <c r="A1839" s="25"/>
      <c r="B1839" s="25"/>
      <c r="C1839" s="25"/>
      <c r="D1839" s="25"/>
      <c r="E1839" s="25"/>
      <c r="G1839" s="4"/>
      <c r="I1839" s="4"/>
      <c r="J1839" s="4"/>
      <c r="T1839" s="26"/>
      <c r="AD1839" s="25" t="s">
        <v>639</v>
      </c>
      <c r="AE1839" s="25">
        <v>0.17584399999999997</v>
      </c>
      <c r="AF1839" s="25">
        <v>0.17584399999999997</v>
      </c>
      <c r="AG1839" s="25" t="s">
        <v>20</v>
      </c>
      <c r="AH1839" s="25" t="s">
        <v>219</v>
      </c>
    </row>
    <row r="1840" spans="1:34" customFormat="1" x14ac:dyDescent="0.25">
      <c r="A1840" s="25"/>
      <c r="B1840" s="25"/>
      <c r="C1840" s="25"/>
      <c r="D1840" s="25"/>
      <c r="E1840" s="25"/>
      <c r="G1840" s="4"/>
      <c r="I1840" s="4"/>
      <c r="J1840" s="4"/>
      <c r="T1840" s="26"/>
      <c r="AD1840" s="25" t="s">
        <v>682</v>
      </c>
      <c r="AE1840" s="25">
        <v>0.21977199999999994</v>
      </c>
      <c r="AF1840" s="25">
        <v>0.21977199999999994</v>
      </c>
      <c r="AG1840" s="25" t="s">
        <v>47</v>
      </c>
      <c r="AH1840" s="25" t="s">
        <v>218</v>
      </c>
    </row>
    <row r="1841" spans="1:34" customFormat="1" x14ac:dyDescent="0.25">
      <c r="A1841" s="25"/>
      <c r="B1841" s="25"/>
      <c r="C1841" s="25"/>
      <c r="D1841" s="25"/>
      <c r="E1841" s="25"/>
      <c r="G1841" s="4"/>
      <c r="I1841" s="4"/>
      <c r="J1841" s="4"/>
      <c r="T1841" s="26"/>
      <c r="AD1841" s="25" t="s">
        <v>686</v>
      </c>
      <c r="AE1841" s="25">
        <v>0.20745500000000008</v>
      </c>
      <c r="AF1841" s="25">
        <v>0.20745500000000008</v>
      </c>
      <c r="AG1841" s="25" t="s">
        <v>47</v>
      </c>
      <c r="AH1841" s="25" t="s">
        <v>219</v>
      </c>
    </row>
    <row r="1842" spans="1:34" customFormat="1" x14ac:dyDescent="0.25">
      <c r="A1842" s="25"/>
      <c r="B1842" s="25"/>
      <c r="C1842" s="25"/>
      <c r="D1842" s="25"/>
      <c r="E1842" s="25"/>
      <c r="G1842" s="4"/>
      <c r="I1842" s="4"/>
      <c r="J1842" s="4"/>
      <c r="T1842" s="26"/>
      <c r="AD1842" s="25" t="s">
        <v>661</v>
      </c>
      <c r="AE1842" s="25">
        <v>15.734137000000006</v>
      </c>
      <c r="AF1842" s="25">
        <v>15.734137000000006</v>
      </c>
      <c r="AG1842" s="25" t="s">
        <v>15</v>
      </c>
      <c r="AH1842" s="25" t="s">
        <v>219</v>
      </c>
    </row>
    <row r="1843" spans="1:34" customFormat="1" x14ac:dyDescent="0.25">
      <c r="A1843" s="25"/>
      <c r="B1843" s="25"/>
      <c r="C1843" s="25"/>
      <c r="D1843" s="25"/>
      <c r="E1843" s="25"/>
      <c r="G1843" s="4"/>
      <c r="I1843" s="4"/>
      <c r="J1843" s="4"/>
      <c r="T1843" s="26"/>
      <c r="AD1843" s="25" t="s">
        <v>656</v>
      </c>
      <c r="AE1843" s="25">
        <v>19.30333700000001</v>
      </c>
      <c r="AF1843" s="25">
        <v>19.30333700000001</v>
      </c>
      <c r="AG1843" s="25" t="s">
        <v>15</v>
      </c>
      <c r="AH1843" s="25" t="s">
        <v>218</v>
      </c>
    </row>
    <row r="1844" spans="1:34" customFormat="1" x14ac:dyDescent="0.25">
      <c r="A1844" s="25"/>
      <c r="B1844" s="25"/>
      <c r="C1844" s="25"/>
      <c r="D1844" s="25"/>
      <c r="E1844" s="25"/>
      <c r="G1844" s="4"/>
      <c r="I1844" s="4"/>
      <c r="J1844" s="4"/>
      <c r="T1844" s="26"/>
      <c r="AD1844" s="25" t="s">
        <v>998</v>
      </c>
      <c r="AE1844" s="25">
        <v>0.21400499999999986</v>
      </c>
      <c r="AF1844" s="25">
        <v>0.21400499999999986</v>
      </c>
      <c r="AG1844" s="25" t="s">
        <v>16</v>
      </c>
      <c r="AH1844" s="25" t="s">
        <v>219</v>
      </c>
    </row>
    <row r="1845" spans="1:34" customFormat="1" x14ac:dyDescent="0.25">
      <c r="A1845" s="25"/>
      <c r="B1845" s="25"/>
      <c r="C1845" s="25"/>
      <c r="D1845" s="25"/>
      <c r="E1845" s="25"/>
      <c r="G1845" s="4"/>
      <c r="I1845" s="4"/>
      <c r="J1845" s="4"/>
      <c r="T1845" s="26"/>
      <c r="AD1845" s="25" t="s">
        <v>996</v>
      </c>
      <c r="AE1845" s="25">
        <v>0.25396199999999997</v>
      </c>
      <c r="AF1845" s="25">
        <v>0.25396199999999997</v>
      </c>
      <c r="AG1845" s="25" t="s">
        <v>16</v>
      </c>
      <c r="AH1845" s="25" t="s">
        <v>218</v>
      </c>
    </row>
    <row r="1846" spans="1:34" customFormat="1" x14ac:dyDescent="0.25">
      <c r="A1846" s="25"/>
      <c r="B1846" s="25"/>
      <c r="C1846" s="25"/>
      <c r="D1846" s="25"/>
      <c r="E1846" s="25"/>
      <c r="G1846" s="4"/>
      <c r="I1846" s="4"/>
      <c r="J1846" s="4"/>
      <c r="T1846" s="26"/>
      <c r="AD1846" s="25" t="s">
        <v>637</v>
      </c>
      <c r="AE1846" s="25">
        <v>0.17930000000000001</v>
      </c>
      <c r="AF1846" s="25">
        <v>0.17930000000000001</v>
      </c>
      <c r="AG1846" s="25" t="s">
        <v>20</v>
      </c>
      <c r="AH1846" s="25" t="s">
        <v>216</v>
      </c>
    </row>
    <row r="1847" spans="1:34" customFormat="1" x14ac:dyDescent="0.25">
      <c r="A1847" s="25"/>
      <c r="B1847" s="25"/>
      <c r="C1847" s="25"/>
      <c r="D1847" s="25"/>
      <c r="E1847" s="25"/>
      <c r="G1847" s="4"/>
      <c r="I1847" s="4"/>
      <c r="J1847" s="4"/>
      <c r="T1847" s="26"/>
      <c r="AD1847" s="25" t="s">
        <v>640</v>
      </c>
      <c r="AE1847" s="25">
        <v>0.16719999999999999</v>
      </c>
      <c r="AF1847" s="25">
        <v>0.16719999999999999</v>
      </c>
      <c r="AG1847" s="25" t="s">
        <v>20</v>
      </c>
      <c r="AH1847" s="25" t="s">
        <v>217</v>
      </c>
    </row>
    <row r="1848" spans="1:34" customFormat="1" x14ac:dyDescent="0.25">
      <c r="A1848" s="25"/>
      <c r="B1848" s="25"/>
      <c r="C1848" s="25"/>
      <c r="D1848" s="25"/>
      <c r="E1848" s="25"/>
      <c r="G1848" s="4"/>
      <c r="I1848" s="4"/>
      <c r="J1848" s="4"/>
      <c r="T1848" s="26"/>
      <c r="AD1848" s="25" t="s">
        <v>641</v>
      </c>
      <c r="AE1848" s="25">
        <v>0.30362300000000003</v>
      </c>
      <c r="AF1848" s="25">
        <v>0.30362300000000003</v>
      </c>
      <c r="AG1848" s="25" t="s">
        <v>11</v>
      </c>
      <c r="AH1848" s="25" t="s">
        <v>216</v>
      </c>
    </row>
    <row r="1849" spans="1:34" customFormat="1" x14ac:dyDescent="0.25">
      <c r="A1849" s="25"/>
      <c r="B1849" s="25"/>
      <c r="C1849" s="25"/>
      <c r="D1849" s="25"/>
      <c r="E1849" s="25"/>
      <c r="G1849" s="4"/>
      <c r="I1849" s="4"/>
      <c r="J1849" s="4"/>
      <c r="T1849" s="26"/>
      <c r="AD1849" s="25" t="s">
        <v>643</v>
      </c>
      <c r="AE1849" s="25">
        <v>0.30362300000000003</v>
      </c>
      <c r="AF1849" s="25">
        <v>0.30362300000000003</v>
      </c>
      <c r="AG1849" s="25" t="s">
        <v>11</v>
      </c>
      <c r="AH1849" s="25" t="s">
        <v>217</v>
      </c>
    </row>
    <row r="1850" spans="1:34" customFormat="1" x14ac:dyDescent="0.25">
      <c r="A1850" s="25"/>
      <c r="B1850" s="25"/>
      <c r="C1850" s="25"/>
      <c r="D1850" s="25"/>
      <c r="E1850" s="25"/>
      <c r="G1850" s="4"/>
      <c r="I1850" s="4"/>
      <c r="J1850" s="4"/>
      <c r="T1850" s="26"/>
      <c r="AD1850" s="25" t="s">
        <v>658</v>
      </c>
      <c r="AE1850" s="25">
        <v>18.727899999999998</v>
      </c>
      <c r="AF1850" s="25">
        <v>18.727899999999998</v>
      </c>
      <c r="AG1850" s="25" t="s">
        <v>15</v>
      </c>
      <c r="AH1850" s="25" t="s">
        <v>216</v>
      </c>
    </row>
    <row r="1851" spans="1:34" customFormat="1" x14ac:dyDescent="0.25">
      <c r="A1851" s="25"/>
      <c r="B1851" s="25"/>
      <c r="C1851" s="25"/>
      <c r="D1851" s="25"/>
      <c r="E1851" s="25"/>
      <c r="G1851" s="4"/>
      <c r="I1851" s="4"/>
      <c r="J1851" s="4"/>
      <c r="T1851" s="26"/>
      <c r="AD1851" s="25" t="s">
        <v>629</v>
      </c>
      <c r="AE1851" s="25">
        <v>0.9</v>
      </c>
      <c r="AF1851" s="25">
        <v>0.9</v>
      </c>
      <c r="AG1851" s="25" t="s">
        <v>2</v>
      </c>
      <c r="AH1851" s="25" t="s">
        <v>210</v>
      </c>
    </row>
    <row r="1852" spans="1:34" customFormat="1" x14ac:dyDescent="0.25">
      <c r="A1852" s="25"/>
      <c r="B1852" s="25"/>
      <c r="C1852" s="25"/>
      <c r="D1852" s="25"/>
      <c r="E1852" s="25"/>
      <c r="G1852" s="4"/>
      <c r="I1852" s="4"/>
      <c r="J1852" s="4"/>
      <c r="T1852" s="26"/>
      <c r="AD1852" s="25" t="s">
        <v>677</v>
      </c>
      <c r="AE1852" s="25">
        <v>0.29440899999999998</v>
      </c>
      <c r="AF1852" s="25">
        <v>0.29440899999999998</v>
      </c>
      <c r="AG1852" s="25" t="s">
        <v>41</v>
      </c>
      <c r="AH1852" s="25" t="s">
        <v>214</v>
      </c>
    </row>
    <row r="1853" spans="1:34" customFormat="1" x14ac:dyDescent="0.25">
      <c r="A1853" s="25"/>
      <c r="B1853" s="25"/>
      <c r="C1853" s="25"/>
      <c r="D1853" s="25"/>
      <c r="E1853" s="25"/>
      <c r="G1853" s="4"/>
      <c r="I1853" s="4"/>
      <c r="J1853" s="4"/>
      <c r="T1853" s="26"/>
      <c r="AD1853" s="25" t="s">
        <v>676</v>
      </c>
      <c r="AE1853" s="25">
        <v>0.29440899999999998</v>
      </c>
      <c r="AF1853" s="25">
        <v>0.29440899999999998</v>
      </c>
      <c r="AG1853" s="25" t="s">
        <v>41</v>
      </c>
      <c r="AH1853" s="25" t="s">
        <v>210</v>
      </c>
    </row>
    <row r="1854" spans="1:34" customFormat="1" x14ac:dyDescent="0.25">
      <c r="A1854" s="25"/>
      <c r="B1854" s="25"/>
      <c r="C1854" s="25"/>
      <c r="D1854" s="25"/>
      <c r="E1854" s="25"/>
      <c r="G1854" s="4"/>
      <c r="I1854" s="4"/>
      <c r="J1854" s="4"/>
      <c r="T1854" s="26"/>
      <c r="AD1854" s="25" t="s">
        <v>635</v>
      </c>
      <c r="AE1854" s="25">
        <v>0.18816300000000014</v>
      </c>
      <c r="AF1854" s="25">
        <v>0.18816300000000014</v>
      </c>
      <c r="AG1854" s="25" t="s">
        <v>20</v>
      </c>
      <c r="AH1854" s="25" t="s">
        <v>218</v>
      </c>
    </row>
    <row r="1855" spans="1:34" customFormat="1" x14ac:dyDescent="0.25">
      <c r="A1855" s="25"/>
      <c r="B1855" s="25"/>
      <c r="C1855" s="25"/>
      <c r="D1855" s="25"/>
      <c r="E1855" s="25"/>
      <c r="G1855" s="4"/>
      <c r="I1855" s="4"/>
      <c r="J1855" s="4"/>
      <c r="T1855" s="26"/>
      <c r="AD1855" s="25" t="s">
        <v>639</v>
      </c>
      <c r="AE1855" s="25">
        <v>0.17584399999999997</v>
      </c>
      <c r="AF1855" s="25">
        <v>0.17584399999999997</v>
      </c>
      <c r="AG1855" s="25" t="s">
        <v>20</v>
      </c>
      <c r="AH1855" s="25" t="s">
        <v>219</v>
      </c>
    </row>
    <row r="1856" spans="1:34" customFormat="1" x14ac:dyDescent="0.25">
      <c r="A1856" s="25"/>
      <c r="B1856" s="25"/>
      <c r="C1856" s="25"/>
      <c r="D1856" s="25"/>
      <c r="E1856" s="25"/>
      <c r="G1856" s="4"/>
      <c r="I1856" s="4"/>
      <c r="J1856" s="4"/>
      <c r="T1856" s="26"/>
      <c r="AD1856" s="25" t="s">
        <v>682</v>
      </c>
      <c r="AE1856" s="25">
        <v>0.21977199999999994</v>
      </c>
      <c r="AF1856" s="25">
        <v>0.21977199999999994</v>
      </c>
      <c r="AG1856" s="25" t="s">
        <v>47</v>
      </c>
      <c r="AH1856" s="25" t="s">
        <v>218</v>
      </c>
    </row>
    <row r="1857" spans="1:34" customFormat="1" x14ac:dyDescent="0.25">
      <c r="A1857" s="25"/>
      <c r="B1857" s="25"/>
      <c r="C1857" s="25"/>
      <c r="D1857" s="25"/>
      <c r="E1857" s="25"/>
      <c r="G1857" s="4"/>
      <c r="I1857" s="4"/>
      <c r="J1857" s="4"/>
      <c r="T1857" s="26"/>
      <c r="AD1857" s="25" t="s">
        <v>686</v>
      </c>
      <c r="AE1857" s="25">
        <v>0.20745500000000008</v>
      </c>
      <c r="AF1857" s="25">
        <v>0.20745500000000008</v>
      </c>
      <c r="AG1857" s="25" t="s">
        <v>47</v>
      </c>
      <c r="AH1857" s="25" t="s">
        <v>219</v>
      </c>
    </row>
    <row r="1858" spans="1:34" customFormat="1" x14ac:dyDescent="0.25">
      <c r="A1858" s="25"/>
      <c r="B1858" s="25"/>
      <c r="C1858" s="25"/>
      <c r="D1858" s="25"/>
      <c r="E1858" s="25"/>
      <c r="G1858" s="4"/>
      <c r="I1858" s="4"/>
      <c r="J1858" s="4"/>
      <c r="T1858" s="26"/>
      <c r="AD1858" s="25" t="s">
        <v>661</v>
      </c>
      <c r="AE1858" s="25">
        <v>15.734137000000006</v>
      </c>
      <c r="AF1858" s="25">
        <v>15.734137000000006</v>
      </c>
      <c r="AG1858" s="25" t="s">
        <v>15</v>
      </c>
      <c r="AH1858" s="25" t="s">
        <v>219</v>
      </c>
    </row>
    <row r="1859" spans="1:34" customFormat="1" x14ac:dyDescent="0.25">
      <c r="A1859" s="25"/>
      <c r="B1859" s="25"/>
      <c r="C1859" s="25"/>
      <c r="D1859" s="25"/>
      <c r="E1859" s="25"/>
      <c r="G1859" s="4"/>
      <c r="I1859" s="4"/>
      <c r="J1859" s="4"/>
      <c r="T1859" s="26"/>
      <c r="AD1859" s="25" t="s">
        <v>656</v>
      </c>
      <c r="AE1859" s="25">
        <v>19.30333700000001</v>
      </c>
      <c r="AF1859" s="25">
        <v>19.30333700000001</v>
      </c>
      <c r="AG1859" s="25" t="s">
        <v>15</v>
      </c>
      <c r="AH1859" s="25" t="s">
        <v>218</v>
      </c>
    </row>
    <row r="1860" spans="1:34" customFormat="1" x14ac:dyDescent="0.25">
      <c r="A1860" s="25"/>
      <c r="B1860" s="25"/>
      <c r="C1860" s="25"/>
      <c r="D1860" s="25"/>
      <c r="E1860" s="25"/>
      <c r="G1860" s="4"/>
      <c r="I1860" s="4"/>
      <c r="J1860" s="4"/>
      <c r="T1860" s="26"/>
      <c r="AD1860" s="25" t="s">
        <v>667</v>
      </c>
      <c r="AE1860" s="25">
        <v>15.359452999999993</v>
      </c>
      <c r="AF1860" s="25">
        <v>15.359452999999993</v>
      </c>
      <c r="AG1860" s="25" t="s">
        <v>17</v>
      </c>
      <c r="AH1860" s="25" t="s">
        <v>225</v>
      </c>
    </row>
    <row r="1861" spans="1:34" customFormat="1" x14ac:dyDescent="0.25">
      <c r="A1861" s="25"/>
      <c r="B1861" s="25"/>
      <c r="C1861" s="25"/>
      <c r="D1861" s="25"/>
      <c r="E1861" s="25"/>
      <c r="G1861" s="4"/>
      <c r="I1861" s="4"/>
      <c r="J1861" s="4"/>
      <c r="T1861" s="26"/>
      <c r="AD1861" s="25" t="s">
        <v>664</v>
      </c>
      <c r="AE1861" s="25">
        <v>15.765048999999996</v>
      </c>
      <c r="AF1861" s="25">
        <v>15.765048999999996</v>
      </c>
      <c r="AG1861" s="25" t="s">
        <v>17</v>
      </c>
      <c r="AH1861" s="25" t="s">
        <v>218</v>
      </c>
    </row>
    <row r="1862" spans="1:34" customFormat="1" x14ac:dyDescent="0.25">
      <c r="A1862" s="25"/>
      <c r="B1862" s="25"/>
      <c r="C1862" s="25"/>
      <c r="D1862" s="25"/>
      <c r="E1862" s="25"/>
      <c r="G1862" s="4"/>
      <c r="I1862" s="4"/>
      <c r="J1862" s="4"/>
      <c r="T1862" s="26"/>
      <c r="AD1862" s="25" t="s">
        <v>998</v>
      </c>
      <c r="AE1862" s="25">
        <v>0.21400499999999986</v>
      </c>
      <c r="AF1862" s="25">
        <v>0.21400499999999986</v>
      </c>
      <c r="AG1862" s="25" t="s">
        <v>16</v>
      </c>
      <c r="AH1862" s="25" t="s">
        <v>219</v>
      </c>
    </row>
    <row r="1863" spans="1:34" customFormat="1" x14ac:dyDescent="0.25">
      <c r="A1863" s="25"/>
      <c r="B1863" s="25"/>
      <c r="C1863" s="25"/>
      <c r="D1863" s="25"/>
      <c r="E1863" s="25"/>
      <c r="G1863" s="4"/>
      <c r="I1863" s="4"/>
      <c r="J1863" s="4"/>
      <c r="T1863" s="26"/>
      <c r="AD1863" s="25" t="s">
        <v>996</v>
      </c>
      <c r="AE1863" s="25">
        <v>0.25396199999999997</v>
      </c>
      <c r="AF1863" s="25">
        <v>0.25396199999999997</v>
      </c>
      <c r="AG1863" s="25" t="s">
        <v>16</v>
      </c>
      <c r="AH1863" s="25" t="s">
        <v>218</v>
      </c>
    </row>
    <row r="1864" spans="1:34" customFormat="1" x14ac:dyDescent="0.25">
      <c r="A1864" s="25"/>
      <c r="B1864" s="25"/>
      <c r="C1864" s="25"/>
      <c r="D1864" s="25"/>
      <c r="E1864" s="25"/>
      <c r="G1864" s="4"/>
      <c r="I1864" s="4"/>
      <c r="J1864" s="4"/>
      <c r="T1864" s="26"/>
      <c r="AD1864" s="25" t="s">
        <v>695</v>
      </c>
      <c r="AE1864" s="25">
        <v>15.026921000000005</v>
      </c>
      <c r="AF1864" s="25">
        <v>15.026921000000005</v>
      </c>
      <c r="AG1864" s="25" t="s">
        <v>204</v>
      </c>
      <c r="AH1864" s="25" t="s">
        <v>218</v>
      </c>
    </row>
    <row r="1865" spans="1:34" customFormat="1" x14ac:dyDescent="0.25">
      <c r="A1865" s="25"/>
      <c r="B1865" s="25"/>
      <c r="C1865" s="25"/>
      <c r="D1865" s="25"/>
      <c r="E1865" s="25"/>
      <c r="G1865" s="4"/>
      <c r="I1865" s="4"/>
      <c r="J1865" s="4"/>
      <c r="T1865" s="26"/>
      <c r="AD1865" s="25" t="s">
        <v>697</v>
      </c>
      <c r="AE1865" s="25">
        <v>14.618611999999994</v>
      </c>
      <c r="AF1865" s="25">
        <v>14.618611999999994</v>
      </c>
      <c r="AG1865" s="25" t="s">
        <v>204</v>
      </c>
      <c r="AH1865" s="25" t="s">
        <v>219</v>
      </c>
    </row>
    <row r="1866" spans="1:34" customFormat="1" x14ac:dyDescent="0.25">
      <c r="A1866" s="25"/>
      <c r="B1866" s="25"/>
      <c r="C1866" s="25"/>
      <c r="D1866" s="25"/>
      <c r="E1866" s="25"/>
      <c r="G1866" s="4"/>
      <c r="I1866" s="4"/>
      <c r="J1866" s="4"/>
      <c r="T1866" s="26"/>
      <c r="AD1866" s="25" t="s">
        <v>690</v>
      </c>
      <c r="AE1866" s="25">
        <v>12.854486999999999</v>
      </c>
      <c r="AF1866" s="25">
        <v>12.854486999999999</v>
      </c>
      <c r="AG1866" s="25" t="s">
        <v>87</v>
      </c>
      <c r="AH1866" s="25" t="s">
        <v>210</v>
      </c>
    </row>
    <row r="1867" spans="1:34" customFormat="1" x14ac:dyDescent="0.25">
      <c r="A1867" s="25"/>
      <c r="B1867" s="25"/>
      <c r="C1867" s="25"/>
      <c r="D1867" s="25"/>
      <c r="E1867" s="25"/>
      <c r="G1867" s="4"/>
      <c r="I1867" s="4"/>
      <c r="J1867" s="4"/>
      <c r="T1867" s="26"/>
      <c r="AD1867" s="25" t="s">
        <v>690</v>
      </c>
      <c r="AE1867" s="25">
        <v>12.854486999999999</v>
      </c>
      <c r="AF1867" s="25">
        <v>12.854486999999999</v>
      </c>
      <c r="AG1867" s="25" t="s">
        <v>87</v>
      </c>
      <c r="AH1867" s="25" t="s">
        <v>210</v>
      </c>
    </row>
    <row r="1868" spans="1:34" customFormat="1" x14ac:dyDescent="0.25">
      <c r="A1868" s="25"/>
      <c r="B1868" s="25"/>
      <c r="C1868" s="25"/>
      <c r="D1868" s="25"/>
      <c r="E1868" s="25"/>
      <c r="G1868" s="4"/>
      <c r="I1868" s="4"/>
      <c r="J1868" s="4"/>
      <c r="T1868" s="26"/>
      <c r="AD1868" s="25" t="s">
        <v>635</v>
      </c>
      <c r="AE1868" s="25">
        <v>0.18816300000000014</v>
      </c>
      <c r="AF1868" s="25">
        <v>0.18816300000000014</v>
      </c>
      <c r="AG1868" s="25" t="s">
        <v>20</v>
      </c>
      <c r="AH1868" s="25" t="s">
        <v>218</v>
      </c>
    </row>
    <row r="1869" spans="1:34" customFormat="1" x14ac:dyDescent="0.25">
      <c r="A1869" s="25"/>
      <c r="B1869" s="25"/>
      <c r="C1869" s="25"/>
      <c r="D1869" s="25"/>
      <c r="E1869" s="25"/>
      <c r="G1869" s="4"/>
      <c r="I1869" s="4"/>
      <c r="J1869" s="4"/>
      <c r="T1869" s="26"/>
      <c r="AD1869" s="25" t="s">
        <v>639</v>
      </c>
      <c r="AE1869" s="25">
        <v>0.17584399999999997</v>
      </c>
      <c r="AF1869" s="25">
        <v>0.17584399999999997</v>
      </c>
      <c r="AG1869" s="25" t="s">
        <v>20</v>
      </c>
      <c r="AH1869" s="25" t="s">
        <v>219</v>
      </c>
    </row>
    <row r="1870" spans="1:34" customFormat="1" x14ac:dyDescent="0.25">
      <c r="A1870" s="25"/>
      <c r="B1870" s="25"/>
      <c r="C1870" s="25"/>
      <c r="D1870" s="25"/>
      <c r="E1870" s="25"/>
      <c r="G1870" s="4"/>
      <c r="I1870" s="4"/>
      <c r="J1870" s="4"/>
      <c r="T1870" s="26"/>
      <c r="AD1870" s="25" t="s">
        <v>656</v>
      </c>
      <c r="AE1870" s="25">
        <v>19.30333700000001</v>
      </c>
      <c r="AF1870" s="25">
        <v>19.30333700000001</v>
      </c>
      <c r="AG1870" s="25" t="s">
        <v>15</v>
      </c>
      <c r="AH1870" s="25" t="s">
        <v>218</v>
      </c>
    </row>
    <row r="1871" spans="1:34" customFormat="1" x14ac:dyDescent="0.25">
      <c r="A1871" s="25"/>
      <c r="B1871" s="25"/>
      <c r="C1871" s="25"/>
      <c r="D1871" s="25"/>
      <c r="E1871" s="25"/>
      <c r="G1871" s="4"/>
      <c r="I1871" s="4"/>
      <c r="J1871" s="4"/>
      <c r="T1871" s="26"/>
      <c r="AD1871" s="25" t="s">
        <v>661</v>
      </c>
      <c r="AE1871" s="25">
        <v>15.734137000000006</v>
      </c>
      <c r="AF1871" s="25">
        <v>15.734137000000006</v>
      </c>
      <c r="AG1871" s="25" t="s">
        <v>15</v>
      </c>
      <c r="AH1871" s="25" t="s">
        <v>219</v>
      </c>
    </row>
    <row r="1872" spans="1:34" customFormat="1" x14ac:dyDescent="0.25">
      <c r="A1872" s="25"/>
      <c r="B1872" s="25"/>
      <c r="C1872" s="25"/>
      <c r="D1872" s="25"/>
      <c r="E1872" s="25"/>
      <c r="G1872" s="4"/>
      <c r="I1872" s="4"/>
      <c r="J1872" s="4"/>
      <c r="T1872" s="26"/>
      <c r="AD1872" s="25" t="s">
        <v>996</v>
      </c>
      <c r="AE1872" s="25">
        <v>0.25396199999999997</v>
      </c>
      <c r="AF1872" s="25">
        <v>0.25396199999999997</v>
      </c>
      <c r="AG1872" s="25" t="s">
        <v>16</v>
      </c>
      <c r="AH1872" s="25" t="s">
        <v>218</v>
      </c>
    </row>
    <row r="1873" spans="1:34" customFormat="1" x14ac:dyDescent="0.25">
      <c r="A1873" s="25"/>
      <c r="B1873" s="25"/>
      <c r="C1873" s="25"/>
      <c r="D1873" s="25"/>
      <c r="E1873" s="25"/>
      <c r="G1873" s="4"/>
      <c r="I1873" s="4"/>
      <c r="J1873" s="4"/>
      <c r="T1873" s="26"/>
      <c r="AD1873" s="25" t="s">
        <v>998</v>
      </c>
      <c r="AE1873" s="25">
        <v>0.21400499999999986</v>
      </c>
      <c r="AF1873" s="25">
        <v>0.21400499999999986</v>
      </c>
      <c r="AG1873" s="25" t="s">
        <v>16</v>
      </c>
      <c r="AH1873" s="25" t="s">
        <v>219</v>
      </c>
    </row>
    <row r="1874" spans="1:34" customFormat="1" x14ac:dyDescent="0.25">
      <c r="A1874" s="25"/>
      <c r="B1874" s="25"/>
      <c r="C1874" s="25"/>
      <c r="D1874" s="25"/>
      <c r="E1874" s="25"/>
      <c r="G1874" s="4"/>
      <c r="I1874" s="4"/>
      <c r="J1874" s="4"/>
      <c r="T1874" s="26"/>
      <c r="AD1874" s="25" t="s">
        <v>664</v>
      </c>
      <c r="AE1874" s="25">
        <v>15.765048999999996</v>
      </c>
      <c r="AF1874" s="25">
        <v>15.765048999999996</v>
      </c>
      <c r="AG1874" s="25" t="s">
        <v>17</v>
      </c>
      <c r="AH1874" s="25" t="s">
        <v>218</v>
      </c>
    </row>
    <row r="1875" spans="1:34" customFormat="1" x14ac:dyDescent="0.25">
      <c r="A1875" s="25"/>
      <c r="B1875" s="25"/>
      <c r="C1875" s="25"/>
      <c r="D1875" s="25"/>
      <c r="E1875" s="25"/>
      <c r="G1875" s="4"/>
      <c r="I1875" s="4"/>
      <c r="J1875" s="4"/>
      <c r="T1875" s="26"/>
      <c r="AD1875" s="25" t="s">
        <v>667</v>
      </c>
      <c r="AE1875" s="25">
        <v>15.359452999999993</v>
      </c>
      <c r="AF1875" s="25">
        <v>15.359452999999993</v>
      </c>
      <c r="AG1875" s="25" t="s">
        <v>17</v>
      </c>
      <c r="AH1875" s="25" t="s">
        <v>225</v>
      </c>
    </row>
    <row r="1876" spans="1:34" customFormat="1" x14ac:dyDescent="0.25">
      <c r="A1876" s="25"/>
      <c r="B1876" s="25"/>
      <c r="C1876" s="25"/>
      <c r="D1876" s="25"/>
      <c r="E1876" s="25"/>
      <c r="G1876" s="4"/>
      <c r="I1876" s="4"/>
      <c r="J1876" s="4"/>
      <c r="T1876" s="26"/>
      <c r="AD1876" s="25" t="s">
        <v>682</v>
      </c>
      <c r="AE1876" s="25">
        <v>0.21977199999999994</v>
      </c>
      <c r="AF1876" s="25">
        <v>0.21977199999999994</v>
      </c>
      <c r="AG1876" s="25" t="s">
        <v>47</v>
      </c>
      <c r="AH1876" s="25" t="s">
        <v>218</v>
      </c>
    </row>
    <row r="1877" spans="1:34" customFormat="1" x14ac:dyDescent="0.25">
      <c r="A1877" s="25"/>
      <c r="B1877" s="25"/>
      <c r="C1877" s="25"/>
      <c r="D1877" s="25"/>
      <c r="E1877" s="25"/>
      <c r="G1877" s="4"/>
      <c r="I1877" s="4"/>
      <c r="J1877" s="4"/>
      <c r="T1877" s="26"/>
      <c r="AD1877" s="25" t="s">
        <v>686</v>
      </c>
      <c r="AE1877" s="25">
        <v>0.20745500000000008</v>
      </c>
      <c r="AF1877" s="25">
        <v>0.20745500000000008</v>
      </c>
      <c r="AG1877" s="25" t="s">
        <v>47</v>
      </c>
      <c r="AH1877" s="25" t="s">
        <v>219</v>
      </c>
    </row>
    <row r="1878" spans="1:34" customFormat="1" x14ac:dyDescent="0.25">
      <c r="A1878" s="25"/>
      <c r="B1878" s="25"/>
      <c r="C1878" s="25"/>
      <c r="D1878" s="25"/>
      <c r="E1878" s="25"/>
      <c r="G1878" s="4"/>
      <c r="I1878" s="4"/>
      <c r="J1878" s="4"/>
      <c r="T1878" s="26"/>
      <c r="AD1878" s="25" t="s">
        <v>695</v>
      </c>
      <c r="AE1878" s="25">
        <v>15.026921000000005</v>
      </c>
      <c r="AF1878" s="25">
        <v>15.026921000000005</v>
      </c>
      <c r="AG1878" s="25" t="s">
        <v>204</v>
      </c>
      <c r="AH1878" s="25" t="s">
        <v>218</v>
      </c>
    </row>
    <row r="1879" spans="1:34" customFormat="1" x14ac:dyDescent="0.25">
      <c r="A1879" s="25"/>
      <c r="B1879" s="25"/>
      <c r="C1879" s="25"/>
      <c r="D1879" s="25"/>
      <c r="E1879" s="25"/>
      <c r="G1879" s="4"/>
      <c r="I1879" s="4"/>
      <c r="J1879" s="4"/>
      <c r="T1879" s="26"/>
      <c r="AD1879" s="25" t="s">
        <v>697</v>
      </c>
      <c r="AE1879" s="25">
        <v>14.618611999999994</v>
      </c>
      <c r="AF1879" s="25">
        <v>14.618611999999994</v>
      </c>
      <c r="AG1879" s="25" t="s">
        <v>204</v>
      </c>
      <c r="AH1879" s="25" t="s">
        <v>219</v>
      </c>
    </row>
    <row r="1880" spans="1:34" customFormat="1" x14ac:dyDescent="0.25">
      <c r="A1880" s="25"/>
      <c r="B1880" s="25"/>
      <c r="C1880" s="25"/>
      <c r="D1880" s="25"/>
      <c r="E1880" s="25"/>
      <c r="G1880" s="4"/>
      <c r="I1880" s="4"/>
      <c r="J1880" s="4"/>
      <c r="T1880" s="26"/>
      <c r="AD1880" s="25" t="s">
        <v>690</v>
      </c>
      <c r="AE1880" s="25">
        <v>12.854486999999999</v>
      </c>
      <c r="AF1880" s="25">
        <v>12.854486999999999</v>
      </c>
      <c r="AG1880" s="25" t="s">
        <v>87</v>
      </c>
      <c r="AH1880" s="25" t="s">
        <v>210</v>
      </c>
    </row>
    <row r="1881" spans="1:34" customFormat="1" x14ac:dyDescent="0.25">
      <c r="A1881" s="25"/>
      <c r="B1881" s="25"/>
      <c r="C1881" s="25"/>
      <c r="D1881" s="25"/>
      <c r="E1881" s="25"/>
      <c r="G1881" s="4"/>
      <c r="I1881" s="4"/>
      <c r="J1881" s="4"/>
      <c r="T1881" s="26"/>
      <c r="AD1881" s="25" t="s">
        <v>635</v>
      </c>
      <c r="AE1881" s="25">
        <v>0.18816300000000014</v>
      </c>
      <c r="AF1881" s="25">
        <v>0.18816300000000014</v>
      </c>
      <c r="AG1881" s="25" t="s">
        <v>20</v>
      </c>
      <c r="AH1881" s="25" t="s">
        <v>218</v>
      </c>
    </row>
    <row r="1882" spans="1:34" customFormat="1" x14ac:dyDescent="0.25">
      <c r="A1882" s="25"/>
      <c r="B1882" s="25"/>
      <c r="C1882" s="25"/>
      <c r="D1882" s="25"/>
      <c r="E1882" s="25"/>
      <c r="G1882" s="4"/>
      <c r="I1882" s="4"/>
      <c r="J1882" s="4"/>
      <c r="T1882" s="26"/>
      <c r="AD1882" s="25" t="s">
        <v>639</v>
      </c>
      <c r="AE1882" s="25">
        <v>0.17584399999999997</v>
      </c>
      <c r="AF1882" s="25">
        <v>0.17584399999999997</v>
      </c>
      <c r="AG1882" s="25" t="s">
        <v>20</v>
      </c>
      <c r="AH1882" s="25" t="s">
        <v>219</v>
      </c>
    </row>
    <row r="1883" spans="1:34" customFormat="1" x14ac:dyDescent="0.25">
      <c r="A1883" s="25"/>
      <c r="B1883" s="25"/>
      <c r="C1883" s="25"/>
      <c r="D1883" s="25"/>
      <c r="E1883" s="25"/>
      <c r="G1883" s="4"/>
      <c r="I1883" s="4"/>
      <c r="J1883" s="4"/>
      <c r="T1883" s="26"/>
      <c r="AD1883" s="25" t="s">
        <v>656</v>
      </c>
      <c r="AE1883" s="25">
        <v>19.30333700000001</v>
      </c>
      <c r="AF1883" s="25">
        <v>19.30333700000001</v>
      </c>
      <c r="AG1883" s="25" t="s">
        <v>15</v>
      </c>
      <c r="AH1883" s="25" t="s">
        <v>218</v>
      </c>
    </row>
    <row r="1884" spans="1:34" customFormat="1" x14ac:dyDescent="0.25">
      <c r="A1884" s="25"/>
      <c r="B1884" s="25"/>
      <c r="C1884" s="25"/>
      <c r="D1884" s="25"/>
      <c r="E1884" s="25"/>
      <c r="G1884" s="4"/>
      <c r="I1884" s="4"/>
      <c r="J1884" s="4"/>
      <c r="T1884" s="26"/>
      <c r="AD1884" s="25" t="s">
        <v>659</v>
      </c>
      <c r="AE1884" s="25">
        <v>19.012426999999999</v>
      </c>
      <c r="AF1884" s="25">
        <v>19.012426999999999</v>
      </c>
      <c r="AG1884" s="25" t="s">
        <v>15</v>
      </c>
      <c r="AH1884" s="25" t="s">
        <v>222</v>
      </c>
    </row>
    <row r="1885" spans="1:34" customFormat="1" x14ac:dyDescent="0.25">
      <c r="A1885" s="25"/>
      <c r="B1885" s="25"/>
      <c r="C1885" s="25"/>
      <c r="D1885" s="25"/>
      <c r="E1885" s="25"/>
      <c r="G1885" s="4"/>
      <c r="I1885" s="4"/>
      <c r="J1885" s="4"/>
      <c r="T1885" s="26"/>
      <c r="AD1885" s="25" t="s">
        <v>661</v>
      </c>
      <c r="AE1885" s="25">
        <v>15.734137000000006</v>
      </c>
      <c r="AF1885" s="25">
        <v>15.734137000000006</v>
      </c>
      <c r="AG1885" s="25" t="s">
        <v>15</v>
      </c>
      <c r="AH1885" s="25" t="s">
        <v>219</v>
      </c>
    </row>
    <row r="1886" spans="1:34" customFormat="1" x14ac:dyDescent="0.25">
      <c r="A1886" s="25"/>
      <c r="B1886" s="25"/>
      <c r="C1886" s="25"/>
      <c r="D1886" s="25"/>
      <c r="E1886" s="25"/>
      <c r="G1886" s="4"/>
      <c r="I1886" s="4"/>
      <c r="J1886" s="4"/>
      <c r="T1886" s="26"/>
      <c r="AD1886" s="25" t="s">
        <v>663</v>
      </c>
      <c r="AE1886" s="25">
        <v>15.443956999999999</v>
      </c>
      <c r="AF1886" s="25">
        <v>15.443956999999999</v>
      </c>
      <c r="AG1886" s="25" t="s">
        <v>15</v>
      </c>
      <c r="AH1886" s="25" t="s">
        <v>223</v>
      </c>
    </row>
    <row r="1887" spans="1:34" customFormat="1" x14ac:dyDescent="0.25">
      <c r="A1887" s="25"/>
      <c r="B1887" s="25"/>
      <c r="C1887" s="25"/>
      <c r="D1887" s="25"/>
      <c r="E1887" s="25"/>
      <c r="G1887" s="4"/>
      <c r="I1887" s="4"/>
      <c r="J1887" s="4"/>
      <c r="T1887" s="26"/>
      <c r="AD1887" s="25" t="s">
        <v>996</v>
      </c>
      <c r="AE1887" s="25">
        <v>0.25396199999999997</v>
      </c>
      <c r="AF1887" s="25">
        <v>0.25396199999999997</v>
      </c>
      <c r="AG1887" s="25" t="s">
        <v>16</v>
      </c>
      <c r="AH1887" s="25" t="s">
        <v>218</v>
      </c>
    </row>
    <row r="1888" spans="1:34" customFormat="1" x14ac:dyDescent="0.25">
      <c r="A1888" s="25"/>
      <c r="B1888" s="25"/>
      <c r="C1888" s="25"/>
      <c r="D1888" s="25"/>
      <c r="E1888" s="25"/>
      <c r="G1888" s="4"/>
      <c r="I1888" s="4"/>
      <c r="J1888" s="4"/>
      <c r="T1888" s="26"/>
      <c r="AD1888" s="25" t="s">
        <v>997</v>
      </c>
      <c r="AE1888" s="25">
        <v>0.25118299999999999</v>
      </c>
      <c r="AF1888" s="25">
        <v>0.25118299999999999</v>
      </c>
      <c r="AG1888" s="25" t="s">
        <v>16</v>
      </c>
      <c r="AH1888" s="25" t="s">
        <v>222</v>
      </c>
    </row>
    <row r="1889" spans="1:34" customFormat="1" x14ac:dyDescent="0.25">
      <c r="A1889" s="25"/>
      <c r="B1889" s="25"/>
      <c r="C1889" s="25"/>
      <c r="D1889" s="25"/>
      <c r="E1889" s="25"/>
      <c r="G1889" s="4"/>
      <c r="I1889" s="4"/>
      <c r="J1889" s="4"/>
      <c r="T1889" s="26"/>
      <c r="AD1889" s="25" t="s">
        <v>998</v>
      </c>
      <c r="AE1889" s="25">
        <v>0.21400499999999986</v>
      </c>
      <c r="AF1889" s="25">
        <v>0.21400499999999986</v>
      </c>
      <c r="AG1889" s="25" t="s">
        <v>16</v>
      </c>
      <c r="AH1889" s="25" t="s">
        <v>219</v>
      </c>
    </row>
    <row r="1890" spans="1:34" customFormat="1" x14ac:dyDescent="0.25">
      <c r="A1890" s="25"/>
      <c r="B1890" s="25"/>
      <c r="C1890" s="25"/>
      <c r="D1890" s="25"/>
      <c r="E1890" s="25"/>
      <c r="G1890" s="4"/>
      <c r="I1890" s="4"/>
      <c r="J1890" s="4"/>
      <c r="T1890" s="26"/>
      <c r="AD1890" s="25" t="s">
        <v>999</v>
      </c>
      <c r="AE1890" s="25">
        <v>0.21088700000000002</v>
      </c>
      <c r="AF1890" s="25">
        <v>0.21088700000000002</v>
      </c>
      <c r="AG1890" s="25" t="s">
        <v>16</v>
      </c>
      <c r="AH1890" s="25" t="s">
        <v>223</v>
      </c>
    </row>
    <row r="1891" spans="1:34" customFormat="1" x14ac:dyDescent="0.25">
      <c r="A1891" s="25"/>
      <c r="B1891" s="25"/>
      <c r="C1891" s="25"/>
      <c r="D1891" s="25"/>
      <c r="E1891" s="25"/>
      <c r="G1891" s="4"/>
      <c r="I1891" s="4"/>
      <c r="J1891" s="4"/>
      <c r="T1891" s="26"/>
      <c r="AD1891" s="25" t="s">
        <v>664</v>
      </c>
      <c r="AE1891" s="25">
        <v>15.765048999999996</v>
      </c>
      <c r="AF1891" s="25">
        <v>15.765048999999996</v>
      </c>
      <c r="AG1891" s="25" t="s">
        <v>17</v>
      </c>
      <c r="AH1891" s="25" t="s">
        <v>218</v>
      </c>
    </row>
    <row r="1892" spans="1:34" customFormat="1" x14ac:dyDescent="0.25">
      <c r="A1892" s="25"/>
      <c r="B1892" s="25"/>
      <c r="C1892" s="25"/>
      <c r="D1892" s="25"/>
      <c r="E1892" s="25"/>
      <c r="G1892" s="4"/>
      <c r="I1892" s="4"/>
      <c r="J1892" s="4"/>
      <c r="T1892" s="26"/>
      <c r="AD1892" s="25" t="s">
        <v>665</v>
      </c>
      <c r="AE1892" s="25">
        <v>15.827437999999999</v>
      </c>
      <c r="AF1892" s="25">
        <v>15.827437999999999</v>
      </c>
      <c r="AG1892" s="25" t="s">
        <v>17</v>
      </c>
      <c r="AH1892" s="25" t="s">
        <v>210</v>
      </c>
    </row>
    <row r="1893" spans="1:34" customFormat="1" x14ac:dyDescent="0.25">
      <c r="A1893" s="25"/>
      <c r="B1893" s="25"/>
      <c r="C1893" s="25"/>
      <c r="D1893" s="25"/>
      <c r="E1893" s="25"/>
      <c r="G1893" s="4"/>
      <c r="I1893" s="4"/>
      <c r="J1893" s="4"/>
      <c r="T1893" s="26"/>
      <c r="AD1893" s="25" t="s">
        <v>666</v>
      </c>
      <c r="AE1893" s="25">
        <v>15.424535000000001</v>
      </c>
      <c r="AF1893" s="25">
        <v>15.424535000000001</v>
      </c>
      <c r="AG1893" s="25" t="s">
        <v>17</v>
      </c>
      <c r="AH1893" s="25" t="s">
        <v>224</v>
      </c>
    </row>
    <row r="1894" spans="1:34" customFormat="1" x14ac:dyDescent="0.25">
      <c r="A1894" s="25"/>
      <c r="B1894" s="25"/>
      <c r="C1894" s="25"/>
      <c r="D1894" s="25"/>
      <c r="E1894" s="25"/>
      <c r="G1894" s="4"/>
      <c r="I1894" s="4"/>
      <c r="J1894" s="4"/>
      <c r="T1894" s="26"/>
      <c r="AD1894" s="25" t="s">
        <v>667</v>
      </c>
      <c r="AE1894" s="25">
        <v>15.359452999999993</v>
      </c>
      <c r="AF1894" s="25">
        <v>15.359452999999993</v>
      </c>
      <c r="AG1894" s="25" t="s">
        <v>17</v>
      </c>
      <c r="AH1894" s="25" t="s">
        <v>225</v>
      </c>
    </row>
    <row r="1895" spans="1:34" customFormat="1" x14ac:dyDescent="0.25">
      <c r="A1895" s="25"/>
      <c r="B1895" s="25"/>
      <c r="C1895" s="25"/>
      <c r="D1895" s="25"/>
      <c r="E1895" s="25"/>
      <c r="G1895" s="4"/>
      <c r="I1895" s="4"/>
      <c r="J1895" s="4"/>
      <c r="T1895" s="26"/>
      <c r="AD1895" s="25" t="s">
        <v>686</v>
      </c>
      <c r="AE1895" s="25">
        <v>0.20745500000000008</v>
      </c>
      <c r="AF1895" s="25">
        <v>0.20745500000000008</v>
      </c>
      <c r="AG1895" s="25" t="s">
        <v>47</v>
      </c>
      <c r="AH1895" s="25" t="s">
        <v>219</v>
      </c>
    </row>
    <row r="1896" spans="1:34" customFormat="1" x14ac:dyDescent="0.25">
      <c r="A1896" s="25"/>
      <c r="B1896" s="25"/>
      <c r="C1896" s="25"/>
      <c r="D1896" s="25"/>
      <c r="E1896" s="25"/>
      <c r="G1896" s="4"/>
      <c r="I1896" s="4"/>
      <c r="J1896" s="4"/>
      <c r="T1896" s="26"/>
      <c r="AD1896" s="25" t="s">
        <v>689</v>
      </c>
      <c r="AE1896" s="25">
        <v>0.20093800000000001</v>
      </c>
      <c r="AF1896" s="25">
        <v>0.20093800000000001</v>
      </c>
      <c r="AG1896" s="25" t="s">
        <v>47</v>
      </c>
      <c r="AH1896" s="25" t="s">
        <v>223</v>
      </c>
    </row>
    <row r="1897" spans="1:34" customFormat="1" x14ac:dyDescent="0.25">
      <c r="A1897" s="25"/>
      <c r="B1897" s="25"/>
      <c r="C1897" s="25"/>
      <c r="D1897" s="25"/>
      <c r="E1897" s="25"/>
      <c r="G1897" s="4"/>
      <c r="I1897" s="4"/>
      <c r="J1897" s="4"/>
      <c r="T1897" s="26"/>
      <c r="AD1897" s="25" t="s">
        <v>682</v>
      </c>
      <c r="AE1897" s="25">
        <v>0.21977199999999994</v>
      </c>
      <c r="AF1897" s="25">
        <v>0.21977199999999994</v>
      </c>
      <c r="AG1897" s="25" t="s">
        <v>47</v>
      </c>
      <c r="AH1897" s="25" t="s">
        <v>218</v>
      </c>
    </row>
    <row r="1898" spans="1:34" customFormat="1" x14ac:dyDescent="0.25">
      <c r="A1898" s="25"/>
      <c r="B1898" s="25"/>
      <c r="C1898" s="25"/>
      <c r="D1898" s="25"/>
      <c r="E1898" s="25"/>
      <c r="G1898" s="4"/>
      <c r="I1898" s="4"/>
      <c r="J1898" s="4"/>
      <c r="T1898" s="26"/>
      <c r="AD1898" s="25" t="s">
        <v>685</v>
      </c>
      <c r="AE1898" s="25">
        <v>0.21431500000000001</v>
      </c>
      <c r="AF1898" s="25">
        <v>0.21431500000000001</v>
      </c>
      <c r="AG1898" s="25" t="s">
        <v>47</v>
      </c>
      <c r="AH1898" s="25" t="s">
        <v>222</v>
      </c>
    </row>
    <row r="1899" spans="1:34" customFormat="1" x14ac:dyDescent="0.25">
      <c r="A1899" s="25"/>
      <c r="B1899" s="25"/>
      <c r="C1899" s="25"/>
      <c r="D1899" s="25"/>
      <c r="E1899" s="25"/>
      <c r="G1899" s="4"/>
      <c r="I1899" s="4"/>
      <c r="J1899" s="4"/>
      <c r="T1899" s="26"/>
      <c r="AD1899" s="25" t="s">
        <v>695</v>
      </c>
      <c r="AE1899" s="25">
        <v>15.026921000000005</v>
      </c>
      <c r="AF1899" s="25">
        <v>15.026921000000005</v>
      </c>
      <c r="AG1899" s="25" t="s">
        <v>204</v>
      </c>
      <c r="AH1899" s="25" t="s">
        <v>218</v>
      </c>
    </row>
    <row r="1900" spans="1:34" customFormat="1" x14ac:dyDescent="0.25">
      <c r="A1900" s="25"/>
      <c r="B1900" s="25"/>
      <c r="C1900" s="25"/>
      <c r="D1900" s="25"/>
      <c r="E1900" s="25"/>
      <c r="G1900" s="4"/>
      <c r="I1900" s="4"/>
      <c r="J1900" s="4"/>
      <c r="T1900" s="26"/>
      <c r="AD1900" s="25" t="s">
        <v>697</v>
      </c>
      <c r="AE1900" s="25">
        <v>14.618611999999994</v>
      </c>
      <c r="AF1900" s="25">
        <v>14.618611999999994</v>
      </c>
      <c r="AG1900" s="25" t="s">
        <v>204</v>
      </c>
      <c r="AH1900" s="25" t="s">
        <v>219</v>
      </c>
    </row>
    <row r="1901" spans="1:34" customFormat="1" x14ac:dyDescent="0.25">
      <c r="A1901" s="25"/>
      <c r="B1901" s="25"/>
      <c r="C1901" s="25"/>
      <c r="D1901" s="25"/>
      <c r="E1901" s="25"/>
      <c r="I1901" s="4"/>
      <c r="J1901" s="4"/>
      <c r="T1901" s="26"/>
      <c r="AD1901" s="25" t="s">
        <v>696</v>
      </c>
      <c r="AE1901" s="25">
        <v>15.063449999999996</v>
      </c>
      <c r="AF1901" s="25">
        <v>15.063449999999996</v>
      </c>
      <c r="AG1901" s="25" t="s">
        <v>204</v>
      </c>
      <c r="AH1901" s="25" t="s">
        <v>222</v>
      </c>
    </row>
    <row r="1902" spans="1:34" customFormat="1" x14ac:dyDescent="0.25">
      <c r="A1902" s="25"/>
      <c r="B1902" s="25"/>
      <c r="C1902" s="25"/>
      <c r="D1902" s="25"/>
      <c r="E1902" s="25"/>
      <c r="I1902" s="4"/>
      <c r="J1902" s="4"/>
      <c r="T1902" s="26"/>
      <c r="AD1902" s="25" t="s">
        <v>698</v>
      </c>
      <c r="AE1902" s="25">
        <v>14.634362000000001</v>
      </c>
      <c r="AF1902" s="25">
        <v>14.634362000000001</v>
      </c>
      <c r="AG1902" s="25" t="s">
        <v>204</v>
      </c>
      <c r="AH1902" s="25" t="s">
        <v>223</v>
      </c>
    </row>
    <row r="1903" spans="1:34" customFormat="1" x14ac:dyDescent="0.25">
      <c r="A1903" s="25"/>
      <c r="B1903" s="25"/>
      <c r="C1903" s="25"/>
      <c r="D1903" s="25"/>
      <c r="E1903" s="25"/>
      <c r="I1903" s="4"/>
      <c r="J1903" s="4"/>
      <c r="T1903" s="26"/>
      <c r="AD1903" s="25" t="s">
        <v>690</v>
      </c>
      <c r="AE1903" s="25">
        <v>12.854486999999999</v>
      </c>
      <c r="AF1903" s="25">
        <v>12.854486999999999</v>
      </c>
      <c r="AG1903" s="25" t="s">
        <v>87</v>
      </c>
      <c r="AH1903" s="25" t="s">
        <v>210</v>
      </c>
    </row>
    <row r="1904" spans="1:34" customFormat="1" x14ac:dyDescent="0.25">
      <c r="A1904" s="25"/>
      <c r="B1904" s="25"/>
      <c r="C1904" s="25"/>
      <c r="D1904" s="25"/>
      <c r="E1904" s="25"/>
      <c r="I1904" s="4"/>
      <c r="J1904" s="4"/>
      <c r="T1904" s="26"/>
      <c r="AD1904" s="25" t="s">
        <v>635</v>
      </c>
      <c r="AE1904" s="25">
        <v>0.18816300000000014</v>
      </c>
      <c r="AF1904" s="25">
        <v>0.18816300000000014</v>
      </c>
      <c r="AG1904" s="25" t="s">
        <v>20</v>
      </c>
      <c r="AH1904" s="25" t="s">
        <v>218</v>
      </c>
    </row>
    <row r="1905" spans="1:34" customFormat="1" x14ac:dyDescent="0.25">
      <c r="A1905" s="25"/>
      <c r="B1905" s="25"/>
      <c r="C1905" s="25"/>
      <c r="D1905" s="25"/>
      <c r="E1905" s="25"/>
      <c r="I1905" s="4"/>
      <c r="J1905" s="4"/>
      <c r="T1905" s="26"/>
      <c r="AD1905" s="25" t="s">
        <v>639</v>
      </c>
      <c r="AE1905" s="25">
        <v>0.17584399999999997</v>
      </c>
      <c r="AF1905" s="25">
        <v>0.17584399999999997</v>
      </c>
      <c r="AG1905" s="25" t="s">
        <v>20</v>
      </c>
      <c r="AH1905" s="25" t="s">
        <v>219</v>
      </c>
    </row>
    <row r="1906" spans="1:34" customFormat="1" x14ac:dyDescent="0.25">
      <c r="A1906" s="25"/>
      <c r="B1906" s="25"/>
      <c r="C1906" s="25"/>
      <c r="D1906" s="25"/>
      <c r="E1906" s="25"/>
      <c r="I1906" s="4"/>
      <c r="J1906" s="4"/>
      <c r="T1906" s="26"/>
      <c r="AD1906" s="25" t="s">
        <v>661</v>
      </c>
      <c r="AE1906" s="25">
        <v>15.734137000000006</v>
      </c>
      <c r="AF1906" s="25">
        <v>15.734137000000006</v>
      </c>
      <c r="AG1906" s="25" t="s">
        <v>15</v>
      </c>
      <c r="AH1906" s="25" t="s">
        <v>219</v>
      </c>
    </row>
    <row r="1907" spans="1:34" customFormat="1" x14ac:dyDescent="0.25">
      <c r="A1907" s="25"/>
      <c r="B1907" s="25"/>
      <c r="C1907" s="25"/>
      <c r="D1907" s="25"/>
      <c r="E1907" s="25"/>
      <c r="I1907" s="4"/>
      <c r="J1907" s="4"/>
      <c r="T1907" s="26"/>
      <c r="AD1907" s="25" t="s">
        <v>656</v>
      </c>
      <c r="AE1907" s="25">
        <v>19.30333700000001</v>
      </c>
      <c r="AF1907" s="25">
        <v>19.30333700000001</v>
      </c>
      <c r="AG1907" s="25" t="s">
        <v>15</v>
      </c>
      <c r="AH1907" s="25" t="s">
        <v>218</v>
      </c>
    </row>
    <row r="1908" spans="1:34" customFormat="1" x14ac:dyDescent="0.25">
      <c r="A1908" s="25"/>
      <c r="B1908" s="25"/>
      <c r="C1908" s="25"/>
      <c r="D1908" s="25"/>
      <c r="E1908" s="25"/>
      <c r="I1908" s="4"/>
      <c r="J1908" s="4"/>
      <c r="T1908" s="26"/>
      <c r="AD1908" s="25" t="s">
        <v>667</v>
      </c>
      <c r="AE1908" s="25">
        <v>15.359452999999993</v>
      </c>
      <c r="AF1908" s="25">
        <v>15.359452999999993</v>
      </c>
      <c r="AG1908" s="25" t="s">
        <v>17</v>
      </c>
      <c r="AH1908" s="25" t="s">
        <v>225</v>
      </c>
    </row>
    <row r="1909" spans="1:34" customFormat="1" x14ac:dyDescent="0.25">
      <c r="A1909" s="25"/>
      <c r="B1909" s="25"/>
      <c r="C1909" s="25"/>
      <c r="D1909" s="25"/>
      <c r="E1909" s="25"/>
      <c r="I1909" s="4"/>
      <c r="J1909" s="4"/>
      <c r="T1909" s="26"/>
      <c r="AD1909" s="25" t="s">
        <v>664</v>
      </c>
      <c r="AE1909" s="25">
        <v>15.765048999999996</v>
      </c>
      <c r="AF1909" s="25">
        <v>15.765048999999996</v>
      </c>
      <c r="AG1909" s="25" t="s">
        <v>17</v>
      </c>
      <c r="AH1909" s="25" t="s">
        <v>218</v>
      </c>
    </row>
    <row r="1910" spans="1:34" customFormat="1" x14ac:dyDescent="0.25">
      <c r="A1910" s="25"/>
      <c r="B1910" s="25"/>
      <c r="C1910" s="25"/>
      <c r="D1910" s="25"/>
      <c r="E1910" s="25"/>
      <c r="I1910" s="4"/>
      <c r="J1910" s="4"/>
      <c r="T1910" s="26"/>
      <c r="AD1910" s="25" t="s">
        <v>998</v>
      </c>
      <c r="AE1910" s="25">
        <v>0.21400499999999986</v>
      </c>
      <c r="AF1910" s="25">
        <v>0.21400499999999986</v>
      </c>
      <c r="AG1910" s="25" t="s">
        <v>16</v>
      </c>
      <c r="AH1910" s="25" t="s">
        <v>219</v>
      </c>
    </row>
    <row r="1911" spans="1:34" customFormat="1" x14ac:dyDescent="0.25">
      <c r="A1911" s="25"/>
      <c r="B1911" s="25"/>
      <c r="C1911" s="25"/>
      <c r="D1911" s="25"/>
      <c r="E1911" s="25"/>
      <c r="I1911" s="4"/>
      <c r="J1911" s="4"/>
      <c r="T1911" s="26"/>
      <c r="AD1911" s="25" t="s">
        <v>996</v>
      </c>
      <c r="AE1911" s="25">
        <v>0.25396199999999997</v>
      </c>
      <c r="AF1911" s="25">
        <v>0.25396199999999997</v>
      </c>
      <c r="AG1911" s="25" t="s">
        <v>16</v>
      </c>
      <c r="AH1911" s="25" t="s">
        <v>218</v>
      </c>
    </row>
    <row r="1912" spans="1:34" customFormat="1" x14ac:dyDescent="0.25">
      <c r="A1912" s="25"/>
      <c r="B1912" s="25"/>
      <c r="C1912" s="25"/>
      <c r="D1912" s="25"/>
      <c r="E1912" s="25"/>
      <c r="I1912" s="4"/>
      <c r="J1912" s="4"/>
      <c r="T1912" s="26"/>
      <c r="AD1912" s="25" t="s">
        <v>695</v>
      </c>
      <c r="AE1912" s="25">
        <v>15.026921000000005</v>
      </c>
      <c r="AF1912" s="25">
        <v>15.026921000000005</v>
      </c>
      <c r="AG1912" s="25" t="s">
        <v>204</v>
      </c>
      <c r="AH1912" s="25" t="s">
        <v>218</v>
      </c>
    </row>
    <row r="1913" spans="1:34" customFormat="1" x14ac:dyDescent="0.25">
      <c r="A1913" s="25"/>
      <c r="B1913" s="25"/>
      <c r="C1913" s="25"/>
      <c r="D1913" s="25"/>
      <c r="E1913" s="25"/>
      <c r="I1913" s="4"/>
      <c r="J1913" s="4"/>
      <c r="T1913" s="26"/>
      <c r="AD1913" s="25" t="s">
        <v>697</v>
      </c>
      <c r="AE1913" s="25">
        <v>14.618611999999994</v>
      </c>
      <c r="AF1913" s="25">
        <v>14.618611999999994</v>
      </c>
      <c r="AG1913" s="25" t="s">
        <v>204</v>
      </c>
      <c r="AH1913" s="25" t="s">
        <v>219</v>
      </c>
    </row>
    <row r="1914" spans="1:34" customFormat="1" x14ac:dyDescent="0.25">
      <c r="A1914" s="25"/>
      <c r="B1914" s="25"/>
      <c r="C1914" s="25"/>
      <c r="D1914" s="25"/>
      <c r="E1914" s="25"/>
      <c r="I1914" s="4"/>
      <c r="J1914" s="4"/>
      <c r="T1914" s="26"/>
      <c r="AD1914" s="25" t="s">
        <v>690</v>
      </c>
      <c r="AE1914" s="25">
        <v>12.854486999999999</v>
      </c>
      <c r="AF1914" s="25">
        <v>12.854486999999999</v>
      </c>
      <c r="AG1914" s="25" t="s">
        <v>87</v>
      </c>
      <c r="AH1914" s="25" t="s">
        <v>210</v>
      </c>
    </row>
    <row r="1915" spans="1:34" customFormat="1" x14ac:dyDescent="0.25">
      <c r="A1915" s="25"/>
      <c r="B1915" s="25"/>
      <c r="C1915" s="25"/>
      <c r="D1915" s="25"/>
      <c r="E1915" s="25"/>
      <c r="I1915" s="4"/>
      <c r="J1915" s="4"/>
      <c r="T1915" s="26"/>
      <c r="AD1915" s="25" t="s">
        <v>667</v>
      </c>
      <c r="AE1915" s="25">
        <v>15.359452999999993</v>
      </c>
      <c r="AF1915" s="25">
        <v>15.359452999999993</v>
      </c>
      <c r="AG1915" s="25" t="s">
        <v>17</v>
      </c>
      <c r="AH1915" s="25" t="s">
        <v>225</v>
      </c>
    </row>
    <row r="1916" spans="1:34" customFormat="1" x14ac:dyDescent="0.25">
      <c r="A1916" s="25"/>
      <c r="B1916" s="25"/>
      <c r="C1916" s="25"/>
      <c r="D1916" s="25"/>
      <c r="E1916" s="25"/>
      <c r="I1916" s="4"/>
      <c r="J1916" s="4"/>
      <c r="T1916" s="26"/>
      <c r="AD1916" s="25" t="s">
        <v>664</v>
      </c>
      <c r="AE1916" s="25">
        <v>15.765048999999996</v>
      </c>
      <c r="AF1916" s="25">
        <v>15.765048999999996</v>
      </c>
      <c r="AG1916" s="25" t="s">
        <v>17</v>
      </c>
      <c r="AH1916" s="25" t="s">
        <v>218</v>
      </c>
    </row>
    <row r="1917" spans="1:34" customFormat="1" x14ac:dyDescent="0.25">
      <c r="A1917" s="25"/>
      <c r="B1917" s="25"/>
      <c r="C1917" s="25"/>
      <c r="D1917" s="25"/>
      <c r="E1917" s="25"/>
      <c r="I1917" s="4"/>
      <c r="J1917" s="4"/>
      <c r="T1917" s="26"/>
      <c r="AD1917" s="25" t="s">
        <v>695</v>
      </c>
      <c r="AE1917" s="25">
        <v>15.026921000000005</v>
      </c>
      <c r="AF1917" s="25">
        <v>15.026921000000005</v>
      </c>
      <c r="AG1917" s="25" t="s">
        <v>204</v>
      </c>
      <c r="AH1917" s="25" t="s">
        <v>218</v>
      </c>
    </row>
    <row r="1918" spans="1:34" customFormat="1" x14ac:dyDescent="0.25">
      <c r="A1918" s="25"/>
      <c r="B1918" s="25"/>
      <c r="C1918" s="25"/>
      <c r="D1918" s="25"/>
      <c r="E1918" s="25"/>
      <c r="I1918" s="4"/>
      <c r="J1918" s="4"/>
      <c r="T1918" s="26"/>
      <c r="AD1918" s="25" t="s">
        <v>697</v>
      </c>
      <c r="AE1918" s="25">
        <v>14.618611999999994</v>
      </c>
      <c r="AF1918" s="25">
        <v>14.618611999999994</v>
      </c>
      <c r="AG1918" s="25" t="s">
        <v>204</v>
      </c>
      <c r="AH1918" s="25" t="s">
        <v>219</v>
      </c>
    </row>
    <row r="1919" spans="1:34" customFormat="1" x14ac:dyDescent="0.25">
      <c r="A1919" s="25"/>
      <c r="B1919" s="25"/>
      <c r="C1919" s="25"/>
      <c r="D1919" s="25"/>
      <c r="E1919" s="25"/>
      <c r="I1919" s="4"/>
      <c r="J1919" s="4"/>
      <c r="T1919" s="26"/>
      <c r="AD1919" s="25" t="s">
        <v>690</v>
      </c>
      <c r="AE1919" s="25">
        <v>12.854486999999999</v>
      </c>
      <c r="AF1919" s="25">
        <v>12.854486999999999</v>
      </c>
      <c r="AG1919" s="25" t="s">
        <v>87</v>
      </c>
      <c r="AH1919" s="25" t="s">
        <v>210</v>
      </c>
    </row>
    <row r="1920" spans="1:34" customFormat="1" x14ac:dyDescent="0.25">
      <c r="A1920" s="25"/>
      <c r="B1920" s="25"/>
      <c r="C1920" s="25"/>
      <c r="D1920" s="25"/>
      <c r="E1920" s="25"/>
      <c r="I1920" s="4"/>
      <c r="J1920" s="4"/>
      <c r="T1920" s="26"/>
      <c r="AD1920" s="25" t="s">
        <v>635</v>
      </c>
      <c r="AE1920" s="25">
        <v>0.18816300000000014</v>
      </c>
      <c r="AF1920" s="25">
        <v>0.18816300000000014</v>
      </c>
      <c r="AG1920" s="25" t="s">
        <v>20</v>
      </c>
      <c r="AH1920" s="25" t="s">
        <v>218</v>
      </c>
    </row>
    <row r="1921" spans="1:34" customFormat="1" x14ac:dyDescent="0.25">
      <c r="A1921" s="25"/>
      <c r="B1921" s="25"/>
      <c r="C1921" s="25"/>
      <c r="D1921" s="25"/>
      <c r="E1921" s="25"/>
      <c r="I1921" s="4"/>
      <c r="J1921" s="4"/>
      <c r="T1921" s="26"/>
      <c r="AD1921" s="25" t="s">
        <v>639</v>
      </c>
      <c r="AE1921" s="25">
        <v>0.17584399999999997</v>
      </c>
      <c r="AF1921" s="25">
        <v>0.17584399999999997</v>
      </c>
      <c r="AG1921" s="25" t="s">
        <v>20</v>
      </c>
      <c r="AH1921" s="25" t="s">
        <v>219</v>
      </c>
    </row>
    <row r="1922" spans="1:34" customFormat="1" x14ac:dyDescent="0.25">
      <c r="A1922" s="25"/>
      <c r="B1922" s="25"/>
      <c r="C1922" s="25"/>
      <c r="D1922" s="25"/>
      <c r="E1922" s="25"/>
      <c r="I1922" s="4"/>
      <c r="J1922" s="4"/>
      <c r="T1922" s="26"/>
      <c r="AD1922" s="25" t="s">
        <v>682</v>
      </c>
      <c r="AE1922" s="25">
        <v>0.21977199999999994</v>
      </c>
      <c r="AF1922" s="25">
        <v>0.21977199999999994</v>
      </c>
      <c r="AG1922" s="25" t="s">
        <v>47</v>
      </c>
      <c r="AH1922" s="25" t="s">
        <v>218</v>
      </c>
    </row>
    <row r="1923" spans="1:34" customFormat="1" x14ac:dyDescent="0.25">
      <c r="A1923" s="25"/>
      <c r="B1923" s="25"/>
      <c r="C1923" s="25"/>
      <c r="D1923" s="25"/>
      <c r="E1923" s="25"/>
      <c r="I1923" s="4"/>
      <c r="J1923" s="4"/>
      <c r="T1923" s="26"/>
      <c r="AD1923" s="25" t="s">
        <v>686</v>
      </c>
      <c r="AE1923" s="25">
        <v>0.20745500000000008</v>
      </c>
      <c r="AF1923" s="25">
        <v>0.20745500000000008</v>
      </c>
      <c r="AG1923" s="25" t="s">
        <v>47</v>
      </c>
      <c r="AH1923" s="25" t="s">
        <v>219</v>
      </c>
    </row>
    <row r="1924" spans="1:34" customFormat="1" x14ac:dyDescent="0.25">
      <c r="A1924" s="25"/>
      <c r="B1924" s="25"/>
      <c r="C1924" s="25"/>
      <c r="D1924" s="25"/>
      <c r="E1924" s="25"/>
      <c r="I1924" s="4"/>
      <c r="J1924" s="4"/>
      <c r="T1924" s="26"/>
      <c r="AD1924" s="25" t="s">
        <v>661</v>
      </c>
      <c r="AE1924" s="25">
        <v>15.734137000000006</v>
      </c>
      <c r="AF1924" s="25">
        <v>15.734137000000006</v>
      </c>
      <c r="AG1924" s="25" t="s">
        <v>15</v>
      </c>
      <c r="AH1924" s="25" t="s">
        <v>219</v>
      </c>
    </row>
    <row r="1925" spans="1:34" customFormat="1" x14ac:dyDescent="0.25">
      <c r="A1925" s="25"/>
      <c r="B1925" s="25"/>
      <c r="C1925" s="25"/>
      <c r="D1925" s="25"/>
      <c r="E1925" s="25"/>
      <c r="I1925" s="4"/>
      <c r="J1925" s="4"/>
      <c r="T1925" s="26"/>
      <c r="AD1925" s="25" t="s">
        <v>656</v>
      </c>
      <c r="AE1925" s="25">
        <v>19.30333700000001</v>
      </c>
      <c r="AF1925" s="25">
        <v>19.30333700000001</v>
      </c>
      <c r="AG1925" s="25" t="s">
        <v>15</v>
      </c>
      <c r="AH1925" s="25" t="s">
        <v>218</v>
      </c>
    </row>
    <row r="1926" spans="1:34" customFormat="1" x14ac:dyDescent="0.25">
      <c r="A1926" s="25"/>
      <c r="B1926" s="25"/>
      <c r="C1926" s="25"/>
      <c r="D1926" s="25"/>
      <c r="E1926" s="25"/>
      <c r="I1926" s="4"/>
      <c r="J1926" s="4"/>
      <c r="T1926" s="26"/>
      <c r="AD1926" s="25" t="s">
        <v>998</v>
      </c>
      <c r="AE1926" s="25">
        <v>0.21400499999999986</v>
      </c>
      <c r="AF1926" s="25">
        <v>0.21400499999999986</v>
      </c>
      <c r="AG1926" s="25" t="s">
        <v>16</v>
      </c>
      <c r="AH1926" s="25" t="s">
        <v>219</v>
      </c>
    </row>
    <row r="1927" spans="1:34" customFormat="1" x14ac:dyDescent="0.25">
      <c r="A1927" s="25"/>
      <c r="B1927" s="25"/>
      <c r="C1927" s="25"/>
      <c r="D1927" s="25"/>
      <c r="E1927" s="25"/>
      <c r="I1927" s="4"/>
      <c r="J1927" s="4"/>
      <c r="T1927" s="26"/>
      <c r="AD1927" s="25" t="s">
        <v>996</v>
      </c>
      <c r="AE1927" s="25">
        <v>0.25396199999999997</v>
      </c>
      <c r="AF1927" s="25">
        <v>0.25396199999999997</v>
      </c>
      <c r="AG1927" s="25" t="s">
        <v>16</v>
      </c>
      <c r="AH1927" s="25" t="s">
        <v>218</v>
      </c>
    </row>
    <row r="1928" spans="1:34" customFormat="1" x14ac:dyDescent="0.25">
      <c r="A1928" s="25"/>
      <c r="B1928" s="25"/>
      <c r="C1928" s="25"/>
      <c r="D1928" s="25"/>
      <c r="E1928" s="25"/>
      <c r="I1928" s="4"/>
      <c r="J1928" s="4"/>
      <c r="T1928" s="26"/>
      <c r="AD1928" s="25" t="s">
        <v>667</v>
      </c>
      <c r="AE1928" s="25">
        <v>15.359452999999993</v>
      </c>
      <c r="AF1928" s="25">
        <v>15.359452999999993</v>
      </c>
      <c r="AG1928" s="25" t="s">
        <v>17</v>
      </c>
      <c r="AH1928" s="25" t="s">
        <v>225</v>
      </c>
    </row>
    <row r="1929" spans="1:34" customFormat="1" x14ac:dyDescent="0.25">
      <c r="A1929" s="25"/>
      <c r="B1929" s="25"/>
      <c r="C1929" s="25"/>
      <c r="D1929" s="25"/>
      <c r="E1929" s="25"/>
      <c r="I1929" s="4"/>
      <c r="J1929" s="4"/>
      <c r="T1929" s="26"/>
      <c r="AD1929" s="25" t="s">
        <v>664</v>
      </c>
      <c r="AE1929" s="25">
        <v>15.765048999999996</v>
      </c>
      <c r="AF1929" s="25">
        <v>15.765048999999996</v>
      </c>
      <c r="AG1929" s="25" t="s">
        <v>17</v>
      </c>
      <c r="AH1929" s="25" t="s">
        <v>218</v>
      </c>
    </row>
    <row r="1930" spans="1:34" customFormat="1" x14ac:dyDescent="0.25">
      <c r="A1930" s="25"/>
      <c r="B1930" s="25"/>
      <c r="C1930" s="25"/>
      <c r="D1930" s="25"/>
      <c r="E1930" s="25"/>
      <c r="I1930" s="4"/>
      <c r="J1930" s="4"/>
      <c r="T1930" s="26"/>
      <c r="AD1930" s="25" t="s">
        <v>695</v>
      </c>
      <c r="AE1930" s="25">
        <v>15.026921000000005</v>
      </c>
      <c r="AF1930" s="25">
        <v>15.026921000000005</v>
      </c>
      <c r="AG1930" s="25" t="s">
        <v>204</v>
      </c>
      <c r="AH1930" s="25" t="s">
        <v>218</v>
      </c>
    </row>
    <row r="1931" spans="1:34" customFormat="1" x14ac:dyDescent="0.25">
      <c r="A1931" s="25"/>
      <c r="B1931" s="25"/>
      <c r="C1931" s="25"/>
      <c r="D1931" s="25"/>
      <c r="E1931" s="25"/>
      <c r="I1931" s="4"/>
      <c r="J1931" s="4"/>
      <c r="T1931" s="26"/>
      <c r="AD1931" s="25" t="s">
        <v>697</v>
      </c>
      <c r="AE1931" s="25">
        <v>14.618611999999994</v>
      </c>
      <c r="AF1931" s="25">
        <v>14.618611999999994</v>
      </c>
      <c r="AG1931" s="25" t="s">
        <v>204</v>
      </c>
      <c r="AH1931" s="25" t="s">
        <v>219</v>
      </c>
    </row>
    <row r="1932" spans="1:34" customFormat="1" x14ac:dyDescent="0.25">
      <c r="A1932" s="25"/>
      <c r="B1932" s="25"/>
      <c r="C1932" s="25"/>
      <c r="D1932" s="25"/>
      <c r="E1932" s="25"/>
      <c r="I1932" s="4"/>
      <c r="J1932" s="4"/>
      <c r="T1932" s="26"/>
      <c r="AD1932" s="25" t="s">
        <v>690</v>
      </c>
      <c r="AE1932" s="25">
        <v>12.854486999999999</v>
      </c>
      <c r="AF1932" s="25">
        <v>12.854486999999999</v>
      </c>
      <c r="AG1932" s="25" t="s">
        <v>87</v>
      </c>
      <c r="AH1932" s="25" t="s">
        <v>210</v>
      </c>
    </row>
    <row r="1933" spans="1:34" customFormat="1" x14ac:dyDescent="0.25">
      <c r="A1933" s="25"/>
      <c r="B1933" s="25"/>
      <c r="C1933" s="25"/>
      <c r="D1933" s="25"/>
      <c r="E1933" s="25"/>
      <c r="I1933" s="4"/>
      <c r="J1933" s="4"/>
      <c r="T1933" s="26"/>
      <c r="AD1933" s="25" t="s">
        <v>635</v>
      </c>
      <c r="AE1933" s="25">
        <v>0.18816300000000014</v>
      </c>
      <c r="AF1933" s="25">
        <v>0.18816300000000014</v>
      </c>
      <c r="AG1933" s="25" t="s">
        <v>20</v>
      </c>
      <c r="AH1933" s="25" t="s">
        <v>218</v>
      </c>
    </row>
    <row r="1934" spans="1:34" customFormat="1" x14ac:dyDescent="0.25">
      <c r="A1934" s="25"/>
      <c r="B1934" s="25"/>
      <c r="C1934" s="25"/>
      <c r="D1934" s="25"/>
      <c r="E1934" s="25"/>
      <c r="I1934" s="4"/>
      <c r="J1934" s="4"/>
      <c r="T1934" s="26"/>
      <c r="AD1934" s="25" t="s">
        <v>639</v>
      </c>
      <c r="AE1934" s="25">
        <v>0.17584399999999997</v>
      </c>
      <c r="AF1934" s="25">
        <v>0.17584399999999997</v>
      </c>
      <c r="AG1934" s="25" t="s">
        <v>20</v>
      </c>
      <c r="AH1934" s="25" t="s">
        <v>219</v>
      </c>
    </row>
    <row r="1935" spans="1:34" customFormat="1" x14ac:dyDescent="0.25">
      <c r="A1935" s="25"/>
      <c r="B1935" s="25"/>
      <c r="C1935" s="25"/>
      <c r="D1935" s="25"/>
      <c r="E1935" s="25"/>
      <c r="I1935" s="4"/>
      <c r="J1935" s="4"/>
      <c r="T1935" s="26"/>
      <c r="AD1935" s="25" t="s">
        <v>682</v>
      </c>
      <c r="AE1935" s="25">
        <v>0.21977199999999994</v>
      </c>
      <c r="AF1935" s="25">
        <v>0.21977199999999994</v>
      </c>
      <c r="AG1935" s="25" t="s">
        <v>47</v>
      </c>
      <c r="AH1935" s="25" t="s">
        <v>218</v>
      </c>
    </row>
    <row r="1936" spans="1:34" customFormat="1" x14ac:dyDescent="0.25">
      <c r="A1936" s="25"/>
      <c r="B1936" s="25"/>
      <c r="C1936" s="25"/>
      <c r="D1936" s="25"/>
      <c r="E1936" s="25"/>
      <c r="I1936" s="4"/>
      <c r="J1936" s="4"/>
      <c r="T1936" s="26"/>
      <c r="AD1936" s="25" t="s">
        <v>686</v>
      </c>
      <c r="AE1936" s="25">
        <v>0.20745500000000008</v>
      </c>
      <c r="AF1936" s="25">
        <v>0.20745500000000008</v>
      </c>
      <c r="AG1936" s="25" t="s">
        <v>47</v>
      </c>
      <c r="AH1936" s="25" t="s">
        <v>219</v>
      </c>
    </row>
    <row r="1937" spans="1:34" customFormat="1" x14ac:dyDescent="0.25">
      <c r="A1937" s="25"/>
      <c r="B1937" s="25"/>
      <c r="C1937" s="25"/>
      <c r="D1937" s="25"/>
      <c r="E1937" s="25"/>
      <c r="I1937" s="4"/>
      <c r="J1937" s="4"/>
      <c r="T1937" s="26"/>
      <c r="AD1937" s="25" t="s">
        <v>661</v>
      </c>
      <c r="AE1937" s="25">
        <v>15.734137000000006</v>
      </c>
      <c r="AF1937" s="25">
        <v>15.734137000000006</v>
      </c>
      <c r="AG1937" s="25" t="s">
        <v>15</v>
      </c>
      <c r="AH1937" s="25" t="s">
        <v>219</v>
      </c>
    </row>
    <row r="1938" spans="1:34" customFormat="1" x14ac:dyDescent="0.25">
      <c r="A1938" s="25"/>
      <c r="B1938" s="25"/>
      <c r="C1938" s="25"/>
      <c r="D1938" s="25"/>
      <c r="E1938" s="25"/>
      <c r="I1938" s="4"/>
      <c r="J1938" s="4"/>
      <c r="T1938" s="26"/>
      <c r="AD1938" s="25" t="s">
        <v>656</v>
      </c>
      <c r="AE1938" s="25">
        <v>19.30333700000001</v>
      </c>
      <c r="AF1938" s="25">
        <v>19.30333700000001</v>
      </c>
      <c r="AG1938" s="25" t="s">
        <v>15</v>
      </c>
      <c r="AH1938" s="25" t="s">
        <v>218</v>
      </c>
    </row>
    <row r="1939" spans="1:34" customFormat="1" x14ac:dyDescent="0.25">
      <c r="A1939" s="25"/>
      <c r="B1939" s="25"/>
      <c r="C1939" s="25"/>
      <c r="D1939" s="25"/>
      <c r="E1939" s="25"/>
      <c r="I1939" s="4"/>
      <c r="J1939" s="4"/>
      <c r="T1939" s="26"/>
      <c r="AD1939" s="25" t="s">
        <v>667</v>
      </c>
      <c r="AE1939" s="25">
        <v>15.359452999999993</v>
      </c>
      <c r="AF1939" s="25">
        <v>15.359452999999993</v>
      </c>
      <c r="AG1939" s="25" t="s">
        <v>17</v>
      </c>
      <c r="AH1939" s="25" t="s">
        <v>225</v>
      </c>
    </row>
    <row r="1940" spans="1:34" customFormat="1" x14ac:dyDescent="0.25">
      <c r="A1940" s="25"/>
      <c r="B1940" s="25"/>
      <c r="C1940" s="25"/>
      <c r="D1940" s="25"/>
      <c r="E1940" s="25"/>
      <c r="I1940" s="4"/>
      <c r="J1940" s="4"/>
      <c r="T1940" s="26"/>
      <c r="AD1940" s="25" t="s">
        <v>664</v>
      </c>
      <c r="AE1940" s="25">
        <v>15.765048999999996</v>
      </c>
      <c r="AF1940" s="25">
        <v>15.765048999999996</v>
      </c>
      <c r="AG1940" s="25" t="s">
        <v>17</v>
      </c>
      <c r="AH1940" s="25" t="s">
        <v>218</v>
      </c>
    </row>
    <row r="1941" spans="1:34" customFormat="1" x14ac:dyDescent="0.25">
      <c r="A1941" s="25"/>
      <c r="B1941" s="25"/>
      <c r="C1941" s="25"/>
      <c r="D1941" s="25"/>
      <c r="E1941" s="25"/>
      <c r="I1941" s="4"/>
      <c r="J1941" s="4"/>
      <c r="T1941" s="26"/>
      <c r="AD1941" s="25" t="s">
        <v>998</v>
      </c>
      <c r="AE1941" s="25">
        <v>0.21400499999999986</v>
      </c>
      <c r="AF1941" s="25">
        <v>0.21400499999999986</v>
      </c>
      <c r="AG1941" s="25" t="s">
        <v>16</v>
      </c>
      <c r="AH1941" s="25" t="s">
        <v>219</v>
      </c>
    </row>
    <row r="1942" spans="1:34" customFormat="1" x14ac:dyDescent="0.25">
      <c r="A1942" s="25"/>
      <c r="B1942" s="25"/>
      <c r="C1942" s="25"/>
      <c r="D1942" s="25"/>
      <c r="E1942" s="25"/>
      <c r="I1942" s="4"/>
      <c r="J1942" s="4"/>
      <c r="T1942" s="26"/>
      <c r="AD1942" s="25" t="s">
        <v>996</v>
      </c>
      <c r="AE1942" s="25">
        <v>0.25396199999999997</v>
      </c>
      <c r="AF1942" s="25">
        <v>0.25396199999999997</v>
      </c>
      <c r="AG1942" s="25" t="s">
        <v>16</v>
      </c>
      <c r="AH1942" s="25" t="s">
        <v>218</v>
      </c>
    </row>
    <row r="1943" spans="1:34" customFormat="1" x14ac:dyDescent="0.25">
      <c r="A1943" s="25"/>
      <c r="B1943" s="25"/>
      <c r="C1943" s="25"/>
      <c r="D1943" s="25"/>
      <c r="E1943" s="25"/>
      <c r="I1943" s="4"/>
      <c r="J1943" s="4"/>
      <c r="T1943" s="26"/>
      <c r="AD1943" s="25" t="s">
        <v>695</v>
      </c>
      <c r="AE1943" s="25">
        <v>15.026921000000005</v>
      </c>
      <c r="AF1943" s="25">
        <v>15.026921000000005</v>
      </c>
      <c r="AG1943" s="25" t="s">
        <v>204</v>
      </c>
      <c r="AH1943" s="25" t="s">
        <v>218</v>
      </c>
    </row>
    <row r="1944" spans="1:34" customFormat="1" x14ac:dyDescent="0.25">
      <c r="A1944" s="25"/>
      <c r="B1944" s="25"/>
      <c r="C1944" s="25"/>
      <c r="D1944" s="25"/>
      <c r="E1944" s="25"/>
      <c r="I1944" s="4"/>
      <c r="J1944" s="4"/>
      <c r="T1944" s="26"/>
      <c r="AD1944" s="25" t="s">
        <v>697</v>
      </c>
      <c r="AE1944" s="25">
        <v>14.618611999999994</v>
      </c>
      <c r="AF1944" s="25">
        <v>14.618611999999994</v>
      </c>
      <c r="AG1944" s="25" t="s">
        <v>204</v>
      </c>
      <c r="AH1944" s="25" t="s">
        <v>219</v>
      </c>
    </row>
    <row r="1945" spans="1:34" customFormat="1" x14ac:dyDescent="0.25">
      <c r="A1945" s="25"/>
      <c r="B1945" s="25"/>
      <c r="C1945" s="25"/>
      <c r="D1945" s="25"/>
      <c r="E1945" s="25"/>
      <c r="I1945" s="4"/>
      <c r="J1945" s="4"/>
      <c r="T1945" s="26"/>
      <c r="AD1945" s="25" t="s">
        <v>635</v>
      </c>
      <c r="AE1945" s="25">
        <v>0.18816300000000014</v>
      </c>
      <c r="AF1945" s="25">
        <v>0.18816300000000014</v>
      </c>
      <c r="AG1945" s="25" t="s">
        <v>20</v>
      </c>
      <c r="AH1945" s="25" t="s">
        <v>218</v>
      </c>
    </row>
    <row r="1946" spans="1:34" customFormat="1" x14ac:dyDescent="0.25">
      <c r="A1946" s="25"/>
      <c r="B1946" s="25"/>
      <c r="C1946" s="25"/>
      <c r="D1946" s="25"/>
      <c r="E1946" s="25"/>
      <c r="I1946" s="4"/>
      <c r="J1946" s="4"/>
      <c r="T1946" s="26"/>
      <c r="AD1946" s="25" t="s">
        <v>639</v>
      </c>
      <c r="AE1946" s="25">
        <v>0.17584399999999997</v>
      </c>
      <c r="AF1946" s="25">
        <v>0.17584399999999997</v>
      </c>
      <c r="AG1946" s="25" t="s">
        <v>20</v>
      </c>
      <c r="AH1946" s="25" t="s">
        <v>219</v>
      </c>
    </row>
    <row r="1947" spans="1:34" customFormat="1" x14ac:dyDescent="0.25">
      <c r="A1947" s="25"/>
      <c r="B1947" s="25"/>
      <c r="C1947" s="25"/>
      <c r="D1947" s="25"/>
      <c r="E1947" s="25"/>
      <c r="I1947" s="4"/>
      <c r="J1947" s="4"/>
      <c r="T1947" s="26"/>
      <c r="AD1947" s="25" t="s">
        <v>682</v>
      </c>
      <c r="AE1947" s="25">
        <v>0.21977199999999994</v>
      </c>
      <c r="AF1947" s="25">
        <v>0.21977199999999994</v>
      </c>
      <c r="AG1947" s="25" t="s">
        <v>47</v>
      </c>
      <c r="AH1947" s="25" t="s">
        <v>218</v>
      </c>
    </row>
    <row r="1948" spans="1:34" customFormat="1" x14ac:dyDescent="0.25">
      <c r="A1948" s="25"/>
      <c r="B1948" s="25"/>
      <c r="C1948" s="25"/>
      <c r="D1948" s="25"/>
      <c r="E1948" s="25"/>
      <c r="I1948" s="4"/>
      <c r="J1948" s="4"/>
      <c r="T1948" s="26"/>
      <c r="AD1948" s="25" t="s">
        <v>686</v>
      </c>
      <c r="AE1948" s="25">
        <v>0.20745500000000008</v>
      </c>
      <c r="AF1948" s="25">
        <v>0.20745500000000008</v>
      </c>
      <c r="AG1948" s="25" t="s">
        <v>47</v>
      </c>
      <c r="AH1948" s="25" t="s">
        <v>219</v>
      </c>
    </row>
    <row r="1949" spans="1:34" customFormat="1" x14ac:dyDescent="0.25">
      <c r="A1949" s="25"/>
      <c r="B1949" s="25"/>
      <c r="C1949" s="25"/>
      <c r="D1949" s="25"/>
      <c r="E1949" s="25"/>
      <c r="I1949" s="4"/>
      <c r="J1949" s="4"/>
      <c r="T1949" s="26"/>
      <c r="AD1949" s="25" t="s">
        <v>661</v>
      </c>
      <c r="AE1949" s="25">
        <v>15.734137000000006</v>
      </c>
      <c r="AF1949" s="25">
        <v>15.734137000000006</v>
      </c>
      <c r="AG1949" s="25" t="s">
        <v>15</v>
      </c>
      <c r="AH1949" s="25" t="s">
        <v>219</v>
      </c>
    </row>
    <row r="1950" spans="1:34" customFormat="1" x14ac:dyDescent="0.25">
      <c r="A1950" s="25"/>
      <c r="B1950" s="25"/>
      <c r="C1950" s="25"/>
      <c r="D1950" s="25"/>
      <c r="E1950" s="25"/>
      <c r="I1950" s="4"/>
      <c r="J1950" s="4"/>
      <c r="T1950" s="26"/>
      <c r="AD1950" s="25" t="s">
        <v>656</v>
      </c>
      <c r="AE1950" s="25">
        <v>19.30333700000001</v>
      </c>
      <c r="AF1950" s="25">
        <v>19.30333700000001</v>
      </c>
      <c r="AG1950" s="25" t="s">
        <v>15</v>
      </c>
      <c r="AH1950" s="25" t="s">
        <v>218</v>
      </c>
    </row>
    <row r="1951" spans="1:34" customFormat="1" x14ac:dyDescent="0.25">
      <c r="A1951" s="25"/>
      <c r="B1951" s="25"/>
      <c r="C1951" s="25"/>
      <c r="D1951" s="25"/>
      <c r="E1951" s="25"/>
      <c r="I1951" s="4"/>
      <c r="J1951" s="4"/>
      <c r="T1951" s="26"/>
      <c r="AD1951" s="25" t="s">
        <v>667</v>
      </c>
      <c r="AE1951" s="25">
        <v>15.359452999999993</v>
      </c>
      <c r="AF1951" s="25">
        <v>15.359452999999993</v>
      </c>
      <c r="AG1951" s="25" t="s">
        <v>17</v>
      </c>
      <c r="AH1951" s="25" t="s">
        <v>225</v>
      </c>
    </row>
    <row r="1952" spans="1:34" customFormat="1" x14ac:dyDescent="0.25">
      <c r="A1952" s="25"/>
      <c r="B1952" s="25"/>
      <c r="C1952" s="25"/>
      <c r="D1952" s="25"/>
      <c r="E1952" s="25"/>
      <c r="I1952" s="4"/>
      <c r="J1952" s="4"/>
      <c r="T1952" s="26"/>
      <c r="AD1952" s="25" t="s">
        <v>664</v>
      </c>
      <c r="AE1952" s="25">
        <v>15.765048999999996</v>
      </c>
      <c r="AF1952" s="25">
        <v>15.765048999999996</v>
      </c>
      <c r="AG1952" s="25" t="s">
        <v>17</v>
      </c>
      <c r="AH1952" s="25" t="s">
        <v>218</v>
      </c>
    </row>
    <row r="1953" spans="1:34" customFormat="1" x14ac:dyDescent="0.25">
      <c r="A1953" s="25"/>
      <c r="B1953" s="25"/>
      <c r="C1953" s="25"/>
      <c r="D1953" s="25"/>
      <c r="E1953" s="25"/>
      <c r="I1953" s="4"/>
      <c r="J1953" s="4"/>
      <c r="T1953" s="26"/>
      <c r="AD1953" s="25" t="s">
        <v>998</v>
      </c>
      <c r="AE1953" s="25">
        <v>0.21400499999999986</v>
      </c>
      <c r="AF1953" s="25">
        <v>0.21400499999999986</v>
      </c>
      <c r="AG1953" s="25" t="s">
        <v>16</v>
      </c>
      <c r="AH1953" s="25" t="s">
        <v>219</v>
      </c>
    </row>
    <row r="1954" spans="1:34" customFormat="1" x14ac:dyDescent="0.25">
      <c r="A1954" s="25"/>
      <c r="B1954" s="25"/>
      <c r="C1954" s="25"/>
      <c r="D1954" s="25"/>
      <c r="E1954" s="25"/>
      <c r="I1954" s="4"/>
      <c r="J1954" s="4"/>
      <c r="T1954" s="26"/>
      <c r="AD1954" s="25" t="s">
        <v>996</v>
      </c>
      <c r="AE1954" s="25">
        <v>0.25396199999999997</v>
      </c>
      <c r="AF1954" s="25">
        <v>0.25396199999999997</v>
      </c>
      <c r="AG1954" s="25" t="s">
        <v>16</v>
      </c>
      <c r="AH1954" s="25" t="s">
        <v>218</v>
      </c>
    </row>
    <row r="1955" spans="1:34" customFormat="1" x14ac:dyDescent="0.25">
      <c r="A1955" s="25"/>
      <c r="B1955" s="25"/>
      <c r="C1955" s="25"/>
      <c r="D1955" s="25"/>
      <c r="E1955" s="25"/>
      <c r="I1955" s="4"/>
      <c r="J1955" s="4"/>
      <c r="T1955" s="26"/>
      <c r="AD1955" s="25" t="s">
        <v>695</v>
      </c>
      <c r="AE1955" s="25">
        <v>15.026921000000005</v>
      </c>
      <c r="AF1955" s="25">
        <v>15.026921000000005</v>
      </c>
      <c r="AG1955" s="25" t="s">
        <v>204</v>
      </c>
      <c r="AH1955" s="25" t="s">
        <v>218</v>
      </c>
    </row>
    <row r="1956" spans="1:34" customFormat="1" x14ac:dyDescent="0.25">
      <c r="A1956" s="25"/>
      <c r="B1956" s="25"/>
      <c r="C1956" s="25"/>
      <c r="D1956" s="25"/>
      <c r="E1956" s="25"/>
      <c r="I1956" s="4"/>
      <c r="J1956" s="4"/>
      <c r="T1956" s="26"/>
      <c r="AD1956" s="25" t="s">
        <v>697</v>
      </c>
      <c r="AE1956" s="25">
        <v>14.618611999999994</v>
      </c>
      <c r="AF1956" s="25">
        <v>14.618611999999994</v>
      </c>
      <c r="AG1956" s="25" t="s">
        <v>204</v>
      </c>
      <c r="AH1956" s="25" t="s">
        <v>219</v>
      </c>
    </row>
    <row r="1957" spans="1:34" customFormat="1" x14ac:dyDescent="0.25">
      <c r="A1957" s="25"/>
      <c r="B1957" s="25"/>
      <c r="C1957" s="25"/>
      <c r="D1957" s="25"/>
      <c r="E1957" s="25"/>
      <c r="I1957" s="4"/>
      <c r="J1957" s="4"/>
      <c r="T1957" s="26"/>
      <c r="AD1957" s="25" t="s">
        <v>690</v>
      </c>
      <c r="AE1957" s="25">
        <v>12.854486999999999</v>
      </c>
      <c r="AF1957" s="25">
        <v>12.854486999999999</v>
      </c>
      <c r="AG1957" s="25" t="s">
        <v>87</v>
      </c>
      <c r="AH1957" s="25" t="s">
        <v>210</v>
      </c>
    </row>
    <row r="1958" spans="1:34" customFormat="1" x14ac:dyDescent="0.25">
      <c r="A1958" s="25"/>
      <c r="B1958" s="25"/>
      <c r="C1958" s="25"/>
      <c r="D1958" s="25"/>
      <c r="E1958" s="25"/>
      <c r="I1958" s="4"/>
      <c r="J1958" s="4"/>
      <c r="T1958" s="26"/>
      <c r="AD1958" s="25" t="s">
        <v>690</v>
      </c>
      <c r="AE1958" s="25">
        <v>12.854486999999999</v>
      </c>
      <c r="AF1958" s="25">
        <v>12.854486999999999</v>
      </c>
      <c r="AG1958" s="25" t="s">
        <v>87</v>
      </c>
      <c r="AH1958" s="25" t="s">
        <v>210</v>
      </c>
    </row>
    <row r="1959" spans="1:34" customFormat="1" x14ac:dyDescent="0.25">
      <c r="A1959" s="25"/>
      <c r="B1959" s="25"/>
      <c r="C1959" s="25"/>
      <c r="D1959" s="25"/>
      <c r="E1959" s="25"/>
      <c r="I1959" s="4"/>
      <c r="J1959" s="4"/>
      <c r="T1959" s="26"/>
      <c r="AD1959" s="25" t="s">
        <v>667</v>
      </c>
      <c r="AE1959" s="25">
        <v>15.359452999999993</v>
      </c>
      <c r="AF1959" s="25">
        <v>15.359452999999993</v>
      </c>
      <c r="AG1959" s="25" t="s">
        <v>17</v>
      </c>
      <c r="AH1959" s="25" t="s">
        <v>225</v>
      </c>
    </row>
    <row r="1960" spans="1:34" customFormat="1" x14ac:dyDescent="0.25">
      <c r="A1960" s="25"/>
      <c r="B1960" s="25"/>
      <c r="C1960" s="25"/>
      <c r="D1960" s="25"/>
      <c r="E1960" s="25"/>
      <c r="I1960" s="4"/>
      <c r="J1960" s="4"/>
      <c r="T1960" s="26"/>
      <c r="AD1960" s="25" t="s">
        <v>664</v>
      </c>
      <c r="AE1960" s="25">
        <v>15.765048999999996</v>
      </c>
      <c r="AF1960" s="25">
        <v>15.765048999999996</v>
      </c>
      <c r="AG1960" s="25" t="s">
        <v>17</v>
      </c>
      <c r="AH1960" s="25" t="s">
        <v>218</v>
      </c>
    </row>
    <row r="1961" spans="1:34" customFormat="1" x14ac:dyDescent="0.25">
      <c r="A1961" s="25"/>
      <c r="B1961" s="25"/>
      <c r="C1961" s="25"/>
      <c r="D1961" s="25"/>
      <c r="E1961" s="25"/>
      <c r="I1961" s="4"/>
      <c r="J1961" s="4"/>
      <c r="T1961" s="26"/>
      <c r="AD1961" s="25" t="s">
        <v>666</v>
      </c>
      <c r="AE1961" s="25">
        <v>15.424535000000001</v>
      </c>
      <c r="AF1961" s="25">
        <v>15.424535000000001</v>
      </c>
      <c r="AG1961" s="25" t="s">
        <v>17</v>
      </c>
      <c r="AH1961" s="25" t="s">
        <v>224</v>
      </c>
    </row>
    <row r="1962" spans="1:34" customFormat="1" x14ac:dyDescent="0.25">
      <c r="A1962" s="25"/>
      <c r="B1962" s="25"/>
      <c r="C1962" s="25"/>
      <c r="D1962" s="25"/>
      <c r="E1962" s="25"/>
      <c r="I1962" s="4"/>
      <c r="J1962" s="4"/>
      <c r="T1962" s="26"/>
      <c r="AD1962" s="25" t="s">
        <v>665</v>
      </c>
      <c r="AE1962" s="25">
        <v>15.827437999999999</v>
      </c>
      <c r="AF1962" s="25">
        <v>15.827437999999999</v>
      </c>
      <c r="AG1962" s="25" t="s">
        <v>17</v>
      </c>
      <c r="AH1962" s="25" t="s">
        <v>210</v>
      </c>
    </row>
    <row r="1963" spans="1:34" customFormat="1" x14ac:dyDescent="0.25">
      <c r="A1963" s="25"/>
      <c r="B1963" s="25"/>
      <c r="C1963" s="25"/>
      <c r="D1963" s="25"/>
      <c r="E1963" s="25"/>
      <c r="I1963" s="4"/>
      <c r="J1963" s="4"/>
      <c r="T1963" s="26"/>
      <c r="AD1963" s="25" t="s">
        <v>695</v>
      </c>
      <c r="AE1963" s="25">
        <v>15.026921000000005</v>
      </c>
      <c r="AF1963" s="25">
        <v>15.026921000000005</v>
      </c>
      <c r="AG1963" s="25" t="s">
        <v>204</v>
      </c>
      <c r="AH1963" s="25" t="s">
        <v>218</v>
      </c>
    </row>
    <row r="1964" spans="1:34" customFormat="1" x14ac:dyDescent="0.25">
      <c r="A1964" s="25"/>
      <c r="B1964" s="25"/>
      <c r="C1964" s="25"/>
      <c r="D1964" s="25"/>
      <c r="E1964" s="25"/>
      <c r="I1964" s="4"/>
      <c r="J1964" s="4"/>
      <c r="T1964" s="26"/>
      <c r="AD1964" s="25" t="s">
        <v>696</v>
      </c>
      <c r="AE1964" s="25">
        <v>15.063449999999996</v>
      </c>
      <c r="AF1964" s="25">
        <v>15.063449999999996</v>
      </c>
      <c r="AG1964" s="25" t="s">
        <v>204</v>
      </c>
      <c r="AH1964" s="25" t="s">
        <v>222</v>
      </c>
    </row>
    <row r="1965" spans="1:34" customFormat="1" x14ac:dyDescent="0.25">
      <c r="A1965" s="25"/>
      <c r="B1965" s="25"/>
      <c r="C1965" s="25"/>
      <c r="D1965" s="25"/>
      <c r="E1965" s="25"/>
      <c r="I1965" s="4"/>
      <c r="J1965" s="4"/>
      <c r="T1965" s="26"/>
      <c r="AD1965" s="25" t="s">
        <v>697</v>
      </c>
      <c r="AE1965" s="25">
        <v>14.618611999999994</v>
      </c>
      <c r="AF1965" s="25">
        <v>14.618611999999994</v>
      </c>
      <c r="AG1965" s="25" t="s">
        <v>204</v>
      </c>
      <c r="AH1965" s="25" t="s">
        <v>219</v>
      </c>
    </row>
    <row r="1966" spans="1:34" customFormat="1" x14ac:dyDescent="0.25">
      <c r="A1966" s="25"/>
      <c r="B1966" s="25"/>
      <c r="C1966" s="25"/>
      <c r="D1966" s="25"/>
      <c r="E1966" s="25"/>
      <c r="I1966" s="4"/>
      <c r="J1966" s="4"/>
      <c r="T1966" s="26"/>
      <c r="AD1966" s="25" t="s">
        <v>698</v>
      </c>
      <c r="AE1966" s="25">
        <v>14.634362000000001</v>
      </c>
      <c r="AF1966" s="25">
        <v>14.634362000000001</v>
      </c>
      <c r="AG1966" s="25" t="s">
        <v>204</v>
      </c>
      <c r="AH1966" s="25" t="s">
        <v>223</v>
      </c>
    </row>
    <row r="1967" spans="1:34" customFormat="1" x14ac:dyDescent="0.25">
      <c r="A1967" s="25"/>
      <c r="B1967" s="25"/>
      <c r="C1967" s="25"/>
      <c r="D1967" s="25"/>
      <c r="E1967" s="25"/>
      <c r="I1967" s="4"/>
      <c r="J1967" s="4"/>
      <c r="T1967" s="26"/>
      <c r="AD1967" s="25" t="s">
        <v>695</v>
      </c>
      <c r="AE1967" s="25">
        <v>15.026921000000005</v>
      </c>
      <c r="AF1967" s="25">
        <v>15.026921000000005</v>
      </c>
      <c r="AG1967" s="25" t="s">
        <v>204</v>
      </c>
      <c r="AH1967" s="25" t="s">
        <v>218</v>
      </c>
    </row>
    <row r="1968" spans="1:34" customFormat="1" x14ac:dyDescent="0.25">
      <c r="A1968" s="25"/>
      <c r="B1968" s="25"/>
      <c r="C1968" s="25"/>
      <c r="D1968" s="25"/>
      <c r="E1968" s="25"/>
      <c r="I1968" s="4"/>
      <c r="J1968" s="4"/>
      <c r="T1968" s="26"/>
      <c r="AD1968" s="25" t="s">
        <v>697</v>
      </c>
      <c r="AE1968" s="25">
        <v>14.618611999999994</v>
      </c>
      <c r="AF1968" s="25">
        <v>14.618611999999994</v>
      </c>
      <c r="AG1968" s="25" t="s">
        <v>204</v>
      </c>
      <c r="AH1968" s="25" t="s">
        <v>219</v>
      </c>
    </row>
    <row r="1969" spans="1:34" customFormat="1" x14ac:dyDescent="0.25">
      <c r="A1969" s="25"/>
      <c r="B1969" s="25"/>
      <c r="C1969" s="25"/>
      <c r="D1969" s="25"/>
      <c r="E1969" s="25"/>
      <c r="I1969" s="4"/>
      <c r="J1969" s="4"/>
      <c r="T1969" s="26"/>
      <c r="AD1969" s="25" t="s">
        <v>690</v>
      </c>
      <c r="AE1969" s="25">
        <v>12.854486999999999</v>
      </c>
      <c r="AF1969" s="25">
        <v>12.854486999999999</v>
      </c>
      <c r="AG1969" s="25" t="s">
        <v>87</v>
      </c>
      <c r="AH1969" s="25" t="s">
        <v>210</v>
      </c>
    </row>
    <row r="1970" spans="1:34" customFormat="1" x14ac:dyDescent="0.25">
      <c r="A1970" s="25"/>
      <c r="B1970" s="25"/>
      <c r="C1970" s="25"/>
      <c r="D1970" s="25"/>
      <c r="E1970" s="25"/>
      <c r="I1970" s="4"/>
      <c r="J1970" s="4"/>
      <c r="T1970" s="26"/>
      <c r="AD1970" s="25" t="s">
        <v>635</v>
      </c>
      <c r="AE1970" s="25">
        <v>0.18816300000000014</v>
      </c>
      <c r="AF1970" s="25">
        <v>0.18816300000000014</v>
      </c>
      <c r="AG1970" s="25" t="s">
        <v>20</v>
      </c>
      <c r="AH1970" s="25" t="s">
        <v>218</v>
      </c>
    </row>
    <row r="1971" spans="1:34" customFormat="1" x14ac:dyDescent="0.25">
      <c r="A1971" s="25"/>
      <c r="B1971" s="25"/>
      <c r="C1971" s="25"/>
      <c r="D1971" s="25"/>
      <c r="E1971" s="25"/>
      <c r="I1971" s="4"/>
      <c r="J1971" s="4"/>
      <c r="T1971" s="26"/>
      <c r="AD1971" s="25" t="s">
        <v>639</v>
      </c>
      <c r="AE1971" s="25">
        <v>0.17584399999999997</v>
      </c>
      <c r="AF1971" s="25">
        <v>0.17584399999999997</v>
      </c>
      <c r="AG1971" s="25" t="s">
        <v>20</v>
      </c>
      <c r="AH1971" s="25" t="s">
        <v>219</v>
      </c>
    </row>
    <row r="1972" spans="1:34" customFormat="1" x14ac:dyDescent="0.25">
      <c r="A1972" s="25"/>
      <c r="B1972" s="25"/>
      <c r="C1972" s="25"/>
      <c r="D1972" s="25"/>
      <c r="E1972" s="25"/>
      <c r="I1972" s="4"/>
      <c r="J1972" s="4"/>
      <c r="T1972" s="26"/>
      <c r="AD1972" s="25" t="s">
        <v>682</v>
      </c>
      <c r="AE1972" s="25">
        <v>0.21977199999999994</v>
      </c>
      <c r="AF1972" s="25">
        <v>0.21977199999999994</v>
      </c>
      <c r="AG1972" s="25" t="s">
        <v>47</v>
      </c>
      <c r="AH1972" s="25" t="s">
        <v>218</v>
      </c>
    </row>
    <row r="1973" spans="1:34" customFormat="1" x14ac:dyDescent="0.25">
      <c r="A1973" s="25"/>
      <c r="B1973" s="25"/>
      <c r="C1973" s="25"/>
      <c r="D1973" s="25"/>
      <c r="E1973" s="25"/>
      <c r="I1973" s="4"/>
      <c r="J1973" s="4"/>
      <c r="T1973" s="26"/>
      <c r="AD1973" s="25" t="s">
        <v>661</v>
      </c>
      <c r="AE1973" s="25">
        <v>15.734137000000006</v>
      </c>
      <c r="AF1973" s="25">
        <v>15.734137000000006</v>
      </c>
      <c r="AG1973" s="25" t="s">
        <v>15</v>
      </c>
      <c r="AH1973" s="25" t="s">
        <v>219</v>
      </c>
    </row>
    <row r="1974" spans="1:34" customFormat="1" x14ac:dyDescent="0.25">
      <c r="A1974" s="25"/>
      <c r="B1974" s="25"/>
      <c r="C1974" s="25"/>
      <c r="D1974" s="25"/>
      <c r="E1974" s="25"/>
      <c r="I1974" s="4"/>
      <c r="J1974" s="4"/>
      <c r="T1974" s="26"/>
      <c r="AD1974" s="25" t="s">
        <v>656</v>
      </c>
      <c r="AE1974" s="25">
        <v>19.30333700000001</v>
      </c>
      <c r="AF1974" s="25">
        <v>19.30333700000001</v>
      </c>
      <c r="AG1974" s="25" t="s">
        <v>15</v>
      </c>
      <c r="AH1974" s="25" t="s">
        <v>218</v>
      </c>
    </row>
    <row r="1975" spans="1:34" customFormat="1" x14ac:dyDescent="0.25">
      <c r="A1975" s="25"/>
      <c r="B1975" s="25"/>
      <c r="C1975" s="25"/>
      <c r="D1975" s="25"/>
      <c r="E1975" s="25"/>
      <c r="I1975" s="4"/>
      <c r="J1975" s="4"/>
      <c r="T1975" s="26"/>
      <c r="AD1975" s="25" t="s">
        <v>998</v>
      </c>
      <c r="AE1975" s="25">
        <v>0.21400499999999986</v>
      </c>
      <c r="AF1975" s="25">
        <v>0.21400499999999986</v>
      </c>
      <c r="AG1975" s="25" t="s">
        <v>16</v>
      </c>
      <c r="AH1975" s="25" t="s">
        <v>219</v>
      </c>
    </row>
    <row r="1976" spans="1:34" customFormat="1" x14ac:dyDescent="0.25">
      <c r="A1976" s="25"/>
      <c r="B1976" s="25"/>
      <c r="C1976" s="25"/>
      <c r="D1976" s="25"/>
      <c r="E1976" s="25"/>
      <c r="I1976" s="4"/>
      <c r="J1976" s="4"/>
      <c r="T1976" s="26"/>
      <c r="AD1976" s="25" t="s">
        <v>996</v>
      </c>
      <c r="AE1976" s="25">
        <v>0.25396199999999997</v>
      </c>
      <c r="AF1976" s="25">
        <v>0.25396199999999997</v>
      </c>
      <c r="AG1976" s="25" t="s">
        <v>16</v>
      </c>
      <c r="AH1976" s="25" t="s">
        <v>218</v>
      </c>
    </row>
    <row r="1977" spans="1:34" customFormat="1" x14ac:dyDescent="0.25">
      <c r="A1977" s="25"/>
      <c r="B1977" s="25"/>
      <c r="C1977" s="25"/>
      <c r="D1977" s="25"/>
      <c r="E1977" s="25"/>
      <c r="I1977" s="4"/>
      <c r="J1977" s="4"/>
      <c r="T1977" s="26"/>
      <c r="AD1977" s="25" t="s">
        <v>663</v>
      </c>
      <c r="AE1977" s="25">
        <v>15.443956999999999</v>
      </c>
      <c r="AF1977" s="25">
        <v>15.443956999999999</v>
      </c>
      <c r="AG1977" s="25" t="s">
        <v>15</v>
      </c>
      <c r="AH1977" s="25" t="s">
        <v>223</v>
      </c>
    </row>
    <row r="1978" spans="1:34" customFormat="1" x14ac:dyDescent="0.25">
      <c r="A1978" s="25"/>
      <c r="B1978" s="25"/>
      <c r="C1978" s="25"/>
      <c r="D1978" s="25"/>
      <c r="E1978" s="25"/>
      <c r="I1978" s="4"/>
      <c r="J1978" s="4"/>
      <c r="T1978" s="26"/>
      <c r="AD1978" s="25" t="s">
        <v>659</v>
      </c>
      <c r="AE1978" s="25">
        <v>19.012426999999999</v>
      </c>
      <c r="AF1978" s="25">
        <v>19.012426999999999</v>
      </c>
      <c r="AG1978" s="25" t="s">
        <v>15</v>
      </c>
      <c r="AH1978" s="25" t="s">
        <v>222</v>
      </c>
    </row>
    <row r="1979" spans="1:34" customFormat="1" x14ac:dyDescent="0.25">
      <c r="A1979" s="25"/>
      <c r="B1979" s="25"/>
      <c r="C1979" s="25"/>
      <c r="D1979" s="25"/>
      <c r="E1979" s="25"/>
      <c r="I1979" s="4"/>
      <c r="J1979" s="4"/>
      <c r="T1979" s="26"/>
      <c r="AD1979" s="25" t="s">
        <v>685</v>
      </c>
      <c r="AE1979" s="25">
        <v>0.21431500000000001</v>
      </c>
      <c r="AF1979" s="25">
        <v>0.21431500000000001</v>
      </c>
      <c r="AG1979" s="25" t="s">
        <v>47</v>
      </c>
      <c r="AH1979" s="25" t="s">
        <v>222</v>
      </c>
    </row>
    <row r="1980" spans="1:34" customFormat="1" x14ac:dyDescent="0.25">
      <c r="A1980" s="25"/>
      <c r="B1980" s="25"/>
      <c r="C1980" s="25"/>
      <c r="D1980" s="25"/>
      <c r="E1980" s="25"/>
      <c r="I1980" s="4"/>
      <c r="J1980" s="4"/>
      <c r="T1980" s="26"/>
      <c r="AD1980" s="25" t="s">
        <v>689</v>
      </c>
      <c r="AE1980" s="25">
        <v>0.20093800000000001</v>
      </c>
      <c r="AF1980" s="25">
        <v>0.20093800000000001</v>
      </c>
      <c r="AG1980" s="25" t="s">
        <v>47</v>
      </c>
      <c r="AH1980" s="25" t="s">
        <v>223</v>
      </c>
    </row>
    <row r="1981" spans="1:34" customFormat="1" x14ac:dyDescent="0.25">
      <c r="A1981" s="25"/>
      <c r="B1981" s="25"/>
      <c r="C1981" s="25"/>
      <c r="D1981" s="25"/>
      <c r="E1981" s="25"/>
      <c r="I1981" s="4"/>
      <c r="J1981" s="4"/>
      <c r="T1981" s="26"/>
      <c r="AD1981" s="25" t="s">
        <v>999</v>
      </c>
      <c r="AE1981" s="25">
        <v>0.21088700000000002</v>
      </c>
      <c r="AF1981" s="25">
        <v>0.21088700000000002</v>
      </c>
      <c r="AG1981" s="25" t="s">
        <v>16</v>
      </c>
      <c r="AH1981" s="25" t="s">
        <v>223</v>
      </c>
    </row>
    <row r="1982" spans="1:34" customFormat="1" x14ac:dyDescent="0.25">
      <c r="A1982" s="25"/>
      <c r="B1982" s="25"/>
      <c r="C1982" s="25"/>
      <c r="D1982" s="25"/>
      <c r="E1982" s="25"/>
      <c r="I1982" s="4"/>
      <c r="J1982" s="4"/>
      <c r="T1982" s="26"/>
      <c r="AD1982" s="25" t="s">
        <v>997</v>
      </c>
      <c r="AE1982" s="25">
        <v>0.25118299999999999</v>
      </c>
      <c r="AF1982" s="25">
        <v>0.25118299999999999</v>
      </c>
      <c r="AG1982" s="25" t="s">
        <v>16</v>
      </c>
      <c r="AH1982" s="25" t="s">
        <v>222</v>
      </c>
    </row>
    <row r="1983" spans="1:34" customFormat="1" x14ac:dyDescent="0.25">
      <c r="A1983" s="25"/>
      <c r="B1983" s="25"/>
      <c r="C1983" s="25"/>
      <c r="D1983" s="25"/>
      <c r="E1983" s="25"/>
      <c r="I1983" s="4"/>
      <c r="J1983" s="4"/>
      <c r="T1983" s="26"/>
      <c r="AD1983" s="25" t="s">
        <v>667</v>
      </c>
      <c r="AE1983" s="25">
        <v>15.359452999999993</v>
      </c>
      <c r="AF1983" s="25">
        <v>15.359452999999993</v>
      </c>
      <c r="AG1983" s="25" t="s">
        <v>17</v>
      </c>
      <c r="AH1983" s="25" t="s">
        <v>225</v>
      </c>
    </row>
    <row r="1984" spans="1:34" customFormat="1" x14ac:dyDescent="0.25">
      <c r="A1984" s="25"/>
      <c r="B1984" s="25"/>
      <c r="C1984" s="25"/>
      <c r="D1984" s="25"/>
      <c r="E1984" s="25"/>
      <c r="I1984" s="4"/>
      <c r="J1984" s="4"/>
      <c r="T1984" s="26"/>
      <c r="AD1984" s="25" t="s">
        <v>664</v>
      </c>
      <c r="AE1984" s="25">
        <v>15.765048999999996</v>
      </c>
      <c r="AF1984" s="25">
        <v>15.765048999999996</v>
      </c>
      <c r="AG1984" s="25" t="s">
        <v>17</v>
      </c>
      <c r="AH1984" s="25" t="s">
        <v>218</v>
      </c>
    </row>
    <row r="1985" spans="1:34" customFormat="1" x14ac:dyDescent="0.25">
      <c r="A1985" s="25"/>
      <c r="B1985" s="25"/>
      <c r="C1985" s="25"/>
      <c r="D1985" s="25"/>
      <c r="E1985" s="25"/>
      <c r="I1985" s="4"/>
      <c r="J1985" s="4"/>
      <c r="T1985" s="26"/>
      <c r="AD1985" s="25" t="s">
        <v>690</v>
      </c>
      <c r="AE1985" s="25">
        <v>12.854486999999999</v>
      </c>
      <c r="AF1985" s="25">
        <v>12.854486999999999</v>
      </c>
      <c r="AG1985" s="25" t="s">
        <v>87</v>
      </c>
      <c r="AH1985" s="25" t="s">
        <v>210</v>
      </c>
    </row>
    <row r="1986" spans="1:34" customFormat="1" x14ac:dyDescent="0.25">
      <c r="A1986" s="25"/>
      <c r="B1986" s="25"/>
      <c r="C1986" s="25"/>
      <c r="D1986" s="25"/>
      <c r="E1986" s="25"/>
      <c r="I1986" s="4"/>
      <c r="J1986" s="4"/>
      <c r="T1986" s="26"/>
      <c r="AD1986" s="25" t="s">
        <v>667</v>
      </c>
      <c r="AE1986" s="25">
        <v>15.359452999999993</v>
      </c>
      <c r="AF1986" s="25">
        <v>15.359452999999993</v>
      </c>
      <c r="AG1986" s="25" t="s">
        <v>17</v>
      </c>
      <c r="AH1986" s="25" t="s">
        <v>225</v>
      </c>
    </row>
    <row r="1987" spans="1:34" customFormat="1" x14ac:dyDescent="0.25">
      <c r="A1987" s="25"/>
      <c r="B1987" s="25"/>
      <c r="C1987" s="25"/>
      <c r="D1987" s="25"/>
      <c r="E1987" s="25"/>
      <c r="I1987" s="4"/>
      <c r="J1987" s="4"/>
      <c r="T1987" s="26"/>
      <c r="AD1987" s="25" t="s">
        <v>664</v>
      </c>
      <c r="AE1987" s="25">
        <v>15.765048999999996</v>
      </c>
      <c r="AF1987" s="25">
        <v>15.765048999999996</v>
      </c>
      <c r="AG1987" s="25" t="s">
        <v>17</v>
      </c>
      <c r="AH1987" s="25" t="s">
        <v>218</v>
      </c>
    </row>
    <row r="1988" spans="1:34" customFormat="1" x14ac:dyDescent="0.25">
      <c r="A1988" s="25"/>
      <c r="B1988" s="25"/>
      <c r="C1988" s="25"/>
      <c r="D1988" s="25"/>
      <c r="E1988" s="25"/>
      <c r="I1988" s="4"/>
      <c r="J1988" s="4"/>
      <c r="T1988" s="26"/>
      <c r="AD1988" s="25" t="s">
        <v>695</v>
      </c>
      <c r="AE1988" s="25">
        <v>15.026921000000005</v>
      </c>
      <c r="AF1988" s="25">
        <v>15.026921000000005</v>
      </c>
      <c r="AG1988" s="25" t="s">
        <v>204</v>
      </c>
      <c r="AH1988" s="25" t="s">
        <v>218</v>
      </c>
    </row>
    <row r="1989" spans="1:34" customFormat="1" x14ac:dyDescent="0.25">
      <c r="A1989" s="25"/>
      <c r="B1989" s="25"/>
      <c r="C1989" s="25"/>
      <c r="D1989" s="25"/>
      <c r="E1989" s="25"/>
      <c r="I1989" s="4"/>
      <c r="J1989" s="4"/>
      <c r="T1989" s="26"/>
      <c r="AD1989" s="25" t="s">
        <v>697</v>
      </c>
      <c r="AE1989" s="25">
        <v>14.618611999999994</v>
      </c>
      <c r="AF1989" s="25">
        <v>14.618611999999994</v>
      </c>
      <c r="AG1989" s="25" t="s">
        <v>204</v>
      </c>
      <c r="AH1989" s="25" t="s">
        <v>219</v>
      </c>
    </row>
    <row r="1990" spans="1:34" customFormat="1" x14ac:dyDescent="0.25">
      <c r="A1990" s="25"/>
      <c r="B1990" s="25"/>
      <c r="C1990" s="25"/>
      <c r="D1990" s="25"/>
      <c r="E1990" s="25"/>
      <c r="I1990" s="4"/>
      <c r="J1990" s="4"/>
      <c r="T1990" s="26"/>
      <c r="AD1990" s="25" t="s">
        <v>1145</v>
      </c>
      <c r="AE1990" s="25">
        <v>0.82</v>
      </c>
      <c r="AF1990" s="25">
        <v>0.82</v>
      </c>
      <c r="AG1990" s="25" t="s">
        <v>23</v>
      </c>
      <c r="AH1990" s="25" t="s">
        <v>214</v>
      </c>
    </row>
    <row r="1991" spans="1:34" customFormat="1" x14ac:dyDescent="0.25">
      <c r="A1991" s="25"/>
      <c r="B1991" s="25"/>
      <c r="C1991" s="25"/>
      <c r="D1991" s="25"/>
      <c r="E1991" s="25"/>
      <c r="I1991" s="4"/>
      <c r="J1991" s="4"/>
      <c r="T1991" s="26"/>
      <c r="AD1991" s="25" t="s">
        <v>1143</v>
      </c>
      <c r="AE1991" s="25">
        <v>0.65</v>
      </c>
      <c r="AF1991" s="25">
        <v>0.65</v>
      </c>
      <c r="AG1991" s="25" t="s">
        <v>23</v>
      </c>
      <c r="AH1991" s="25" t="s">
        <v>210</v>
      </c>
    </row>
    <row r="1992" spans="1:34" customFormat="1" x14ac:dyDescent="0.25">
      <c r="A1992" s="25"/>
      <c r="B1992" s="25"/>
      <c r="C1992" s="25"/>
      <c r="D1992" s="25"/>
      <c r="E1992" s="25"/>
      <c r="I1992" s="4"/>
      <c r="J1992" s="4"/>
      <c r="T1992" s="26"/>
      <c r="AD1992" s="25" t="s">
        <v>664</v>
      </c>
      <c r="AE1992" s="25">
        <v>15.765048999999996</v>
      </c>
      <c r="AF1992" s="25">
        <v>15.765048999999996</v>
      </c>
      <c r="AG1992" s="25" t="s">
        <v>17</v>
      </c>
      <c r="AH1992" s="25" t="s">
        <v>218</v>
      </c>
    </row>
    <row r="1993" spans="1:34" customFormat="1" x14ac:dyDescent="0.25">
      <c r="A1993" s="25"/>
      <c r="B1993" s="25"/>
      <c r="C1993" s="25"/>
      <c r="D1993" s="25"/>
      <c r="E1993" s="25"/>
      <c r="I1993" s="4"/>
      <c r="J1993" s="4"/>
      <c r="T1993" s="26"/>
      <c r="AD1993" s="25" t="s">
        <v>667</v>
      </c>
      <c r="AE1993" s="25">
        <v>15.359452999999993</v>
      </c>
      <c r="AF1993" s="25">
        <v>15.359452999999993</v>
      </c>
      <c r="AG1993" s="25" t="s">
        <v>17</v>
      </c>
      <c r="AH1993" s="25" t="s">
        <v>225</v>
      </c>
    </row>
    <row r="1994" spans="1:34" customFormat="1" x14ac:dyDescent="0.25">
      <c r="A1994" s="25"/>
      <c r="B1994" s="25"/>
      <c r="C1994" s="25"/>
      <c r="D1994" s="25"/>
      <c r="E1994" s="25"/>
      <c r="I1994" s="4"/>
      <c r="J1994" s="4"/>
      <c r="T1994" s="26"/>
      <c r="AD1994" s="25" t="s">
        <v>695</v>
      </c>
      <c r="AE1994" s="25">
        <v>15.026921000000005</v>
      </c>
      <c r="AF1994" s="25">
        <v>15.026921000000005</v>
      </c>
      <c r="AG1994" s="25" t="s">
        <v>204</v>
      </c>
      <c r="AH1994" s="25" t="s">
        <v>218</v>
      </c>
    </row>
    <row r="1995" spans="1:34" customFormat="1" x14ac:dyDescent="0.25">
      <c r="A1995" s="25"/>
      <c r="B1995" s="25"/>
      <c r="C1995" s="25"/>
      <c r="D1995" s="25"/>
      <c r="E1995" s="25"/>
      <c r="I1995" s="4"/>
      <c r="J1995" s="4"/>
      <c r="T1995" s="26"/>
      <c r="AD1995" s="25" t="s">
        <v>697</v>
      </c>
      <c r="AE1995" s="25">
        <v>14.618611999999994</v>
      </c>
      <c r="AF1995" s="25">
        <v>14.618611999999994</v>
      </c>
      <c r="AG1995" s="25" t="s">
        <v>204</v>
      </c>
      <c r="AH1995" s="25" t="s">
        <v>219</v>
      </c>
    </row>
    <row r="1996" spans="1:34" customFormat="1" x14ac:dyDescent="0.25">
      <c r="A1996" s="25"/>
      <c r="B1996" s="25"/>
      <c r="C1996" s="25"/>
      <c r="D1996" s="25"/>
      <c r="E1996" s="25"/>
      <c r="I1996" s="4"/>
      <c r="J1996" s="4"/>
      <c r="T1996" s="26"/>
      <c r="AD1996" s="25" t="s">
        <v>1050</v>
      </c>
      <c r="AE1996" s="25">
        <v>1.03</v>
      </c>
      <c r="AF1996" s="25">
        <v>1.03</v>
      </c>
      <c r="AG1996" s="25" t="s">
        <v>3</v>
      </c>
      <c r="AH1996" s="25" t="s">
        <v>214</v>
      </c>
    </row>
    <row r="1997" spans="1:34" customFormat="1" x14ac:dyDescent="0.25">
      <c r="A1997" s="25"/>
      <c r="B1997" s="25"/>
      <c r="C1997" s="25"/>
      <c r="D1997" s="25"/>
      <c r="E1997" s="25"/>
      <c r="I1997" s="4"/>
      <c r="J1997" s="4"/>
      <c r="T1997" s="26"/>
      <c r="AD1997" s="25" t="s">
        <v>1017</v>
      </c>
      <c r="AE1997" s="25">
        <v>5.5</v>
      </c>
      <c r="AF1997" s="25">
        <v>5.5</v>
      </c>
      <c r="AG1997" s="25" t="s">
        <v>9</v>
      </c>
      <c r="AH1997" s="25" t="s">
        <v>214</v>
      </c>
    </row>
    <row r="1998" spans="1:34" customFormat="1" x14ac:dyDescent="0.25">
      <c r="A1998" s="25"/>
      <c r="B1998" s="25"/>
      <c r="C1998" s="25"/>
      <c r="D1998" s="25"/>
      <c r="E1998" s="25"/>
      <c r="I1998" s="4"/>
      <c r="J1998" s="4"/>
      <c r="T1998" s="26"/>
      <c r="AD1998" s="25" t="s">
        <v>1047</v>
      </c>
      <c r="AE1998" s="25">
        <v>0.93</v>
      </c>
      <c r="AF1998" s="25">
        <v>0.93</v>
      </c>
      <c r="AG1998" s="25" t="s">
        <v>3</v>
      </c>
      <c r="AH1998" s="25" t="s">
        <v>210</v>
      </c>
    </row>
    <row r="1999" spans="1:34" customFormat="1" x14ac:dyDescent="0.25">
      <c r="A1999" s="25"/>
      <c r="B1999" s="25"/>
      <c r="C1999" s="25"/>
      <c r="D1999" s="25"/>
      <c r="E1999" s="25"/>
      <c r="I1999" s="4"/>
      <c r="J1999" s="4"/>
      <c r="T1999" s="26"/>
      <c r="AD1999" s="25" t="s">
        <v>690</v>
      </c>
      <c r="AE1999" s="25">
        <v>12.854486999999999</v>
      </c>
      <c r="AF1999" s="25">
        <v>12.854486999999999</v>
      </c>
      <c r="AG1999" s="25" t="s">
        <v>87</v>
      </c>
      <c r="AH1999" s="25" t="s">
        <v>210</v>
      </c>
    </row>
    <row r="2000" spans="1:34" customFormat="1" x14ac:dyDescent="0.25">
      <c r="A2000" s="25"/>
      <c r="B2000" s="25"/>
      <c r="C2000" s="25"/>
      <c r="D2000" s="25"/>
      <c r="E2000" s="25"/>
      <c r="I2000" s="4"/>
      <c r="J2000" s="4"/>
      <c r="T2000" s="26"/>
      <c r="AD2000" s="25" t="s">
        <v>1015</v>
      </c>
      <c r="AE2000" s="25">
        <v>7.59</v>
      </c>
      <c r="AF2000" s="25">
        <v>7.59</v>
      </c>
      <c r="AG2000" s="25" t="s">
        <v>9</v>
      </c>
      <c r="AH2000" s="25" t="s">
        <v>210</v>
      </c>
    </row>
    <row r="2001" spans="1:34" customFormat="1" x14ac:dyDescent="0.25">
      <c r="A2001" s="25"/>
      <c r="B2001" s="25"/>
      <c r="C2001" s="25"/>
      <c r="D2001" s="25"/>
      <c r="E2001" s="25"/>
      <c r="I2001" s="4"/>
      <c r="J2001" s="4"/>
      <c r="T2001" s="26"/>
      <c r="AD2001" s="25" t="s">
        <v>635</v>
      </c>
      <c r="AE2001" s="25">
        <v>0.18816300000000014</v>
      </c>
      <c r="AF2001" s="25">
        <v>0.18816300000000014</v>
      </c>
      <c r="AG2001" s="25" t="s">
        <v>20</v>
      </c>
      <c r="AH2001" s="25" t="s">
        <v>218</v>
      </c>
    </row>
    <row r="2002" spans="1:34" customFormat="1" x14ac:dyDescent="0.25">
      <c r="A2002" s="25"/>
      <c r="B2002" s="25"/>
      <c r="C2002" s="25"/>
      <c r="D2002" s="25"/>
      <c r="E2002" s="25"/>
      <c r="I2002" s="4"/>
      <c r="J2002" s="4"/>
      <c r="T2002" s="26"/>
      <c r="AD2002" s="25" t="s">
        <v>639</v>
      </c>
      <c r="AE2002" s="25">
        <v>0.17584399999999997</v>
      </c>
      <c r="AF2002" s="25">
        <v>0.17584399999999997</v>
      </c>
      <c r="AG2002" s="25" t="s">
        <v>20</v>
      </c>
      <c r="AH2002" s="25" t="s">
        <v>219</v>
      </c>
    </row>
    <row r="2003" spans="1:34" customFormat="1" x14ac:dyDescent="0.25">
      <c r="A2003" s="25"/>
      <c r="B2003" s="25"/>
      <c r="C2003" s="25"/>
      <c r="D2003" s="25"/>
      <c r="E2003" s="25"/>
      <c r="I2003" s="4"/>
      <c r="J2003" s="4"/>
      <c r="T2003" s="26"/>
      <c r="AD2003" s="25" t="s">
        <v>661</v>
      </c>
      <c r="AE2003" s="25">
        <v>15.734137000000006</v>
      </c>
      <c r="AF2003" s="25">
        <v>15.734137000000006</v>
      </c>
      <c r="AG2003" s="25" t="s">
        <v>15</v>
      </c>
      <c r="AH2003" s="25" t="s">
        <v>219</v>
      </c>
    </row>
    <row r="2004" spans="1:34" customFormat="1" x14ac:dyDescent="0.25">
      <c r="A2004" s="25"/>
      <c r="B2004" s="25"/>
      <c r="C2004" s="25"/>
      <c r="D2004" s="25"/>
      <c r="E2004" s="25"/>
      <c r="I2004" s="4"/>
      <c r="J2004" s="4"/>
      <c r="T2004" s="26"/>
      <c r="AD2004" s="25" t="s">
        <v>656</v>
      </c>
      <c r="AE2004" s="25">
        <v>19.30333700000001</v>
      </c>
      <c r="AF2004" s="25">
        <v>19.30333700000001</v>
      </c>
      <c r="AG2004" s="25" t="s">
        <v>15</v>
      </c>
      <c r="AH2004" s="25" t="s">
        <v>218</v>
      </c>
    </row>
    <row r="2005" spans="1:34" customFormat="1" x14ac:dyDescent="0.25">
      <c r="A2005" s="25"/>
      <c r="B2005" s="25"/>
      <c r="C2005" s="25"/>
      <c r="D2005" s="25"/>
      <c r="E2005" s="25"/>
      <c r="I2005" s="4"/>
      <c r="J2005" s="4"/>
      <c r="T2005" s="26"/>
      <c r="AD2005" s="25" t="s">
        <v>998</v>
      </c>
      <c r="AE2005" s="25">
        <v>0.21400499999999986</v>
      </c>
      <c r="AF2005" s="25">
        <v>0.21400499999999986</v>
      </c>
      <c r="AG2005" s="25" t="s">
        <v>16</v>
      </c>
      <c r="AH2005" s="25" t="s">
        <v>219</v>
      </c>
    </row>
    <row r="2006" spans="1:34" customFormat="1" x14ac:dyDescent="0.25">
      <c r="A2006" s="25"/>
      <c r="B2006" s="25"/>
      <c r="C2006" s="25"/>
      <c r="D2006" s="25"/>
      <c r="E2006" s="25"/>
      <c r="I2006" s="4"/>
      <c r="J2006" s="4"/>
      <c r="T2006" s="26"/>
      <c r="AD2006" s="25" t="s">
        <v>996</v>
      </c>
      <c r="AE2006" s="25">
        <v>0.25396199999999997</v>
      </c>
      <c r="AF2006" s="25">
        <v>0.25396199999999997</v>
      </c>
      <c r="AG2006" s="25" t="s">
        <v>16</v>
      </c>
      <c r="AH2006" s="25" t="s">
        <v>218</v>
      </c>
    </row>
    <row r="2007" spans="1:34" customFormat="1" x14ac:dyDescent="0.25">
      <c r="A2007" s="25"/>
      <c r="B2007" s="25"/>
      <c r="C2007" s="25"/>
      <c r="D2007" s="25"/>
      <c r="E2007" s="25"/>
      <c r="I2007" s="4"/>
      <c r="J2007" s="4"/>
      <c r="T2007" s="26"/>
      <c r="AD2007" s="25" t="s">
        <v>635</v>
      </c>
      <c r="AE2007" s="25">
        <v>0.18816300000000014</v>
      </c>
      <c r="AF2007" s="25">
        <v>0.18816300000000014</v>
      </c>
      <c r="AG2007" s="25" t="s">
        <v>20</v>
      </c>
      <c r="AH2007" s="25" t="s">
        <v>218</v>
      </c>
    </row>
    <row r="2008" spans="1:34" customFormat="1" x14ac:dyDescent="0.25">
      <c r="A2008" s="25"/>
      <c r="B2008" s="25"/>
      <c r="C2008" s="25"/>
      <c r="D2008" s="25"/>
      <c r="E2008" s="25"/>
      <c r="I2008" s="4"/>
      <c r="J2008" s="4"/>
      <c r="T2008" s="26"/>
      <c r="AD2008" s="25" t="s">
        <v>639</v>
      </c>
      <c r="AE2008" s="25">
        <v>0.17584399999999997</v>
      </c>
      <c r="AF2008" s="25">
        <v>0.17584399999999997</v>
      </c>
      <c r="AG2008" s="25" t="s">
        <v>20</v>
      </c>
      <c r="AH2008" s="25" t="s">
        <v>219</v>
      </c>
    </row>
    <row r="2009" spans="1:34" customFormat="1" x14ac:dyDescent="0.25">
      <c r="A2009" s="25"/>
      <c r="B2009" s="25"/>
      <c r="C2009" s="25"/>
      <c r="D2009" s="25"/>
      <c r="E2009" s="25"/>
      <c r="I2009" s="4"/>
      <c r="J2009" s="4"/>
      <c r="T2009" s="26"/>
      <c r="AD2009" s="25" t="s">
        <v>656</v>
      </c>
      <c r="AE2009" s="25">
        <v>19.30333700000001</v>
      </c>
      <c r="AF2009" s="25">
        <v>19.30333700000001</v>
      </c>
      <c r="AG2009" s="25" t="s">
        <v>15</v>
      </c>
      <c r="AH2009" s="25" t="s">
        <v>218</v>
      </c>
    </row>
    <row r="2010" spans="1:34" customFormat="1" x14ac:dyDescent="0.25">
      <c r="A2010" s="25"/>
      <c r="B2010" s="25"/>
      <c r="C2010" s="25"/>
      <c r="D2010" s="25"/>
      <c r="E2010" s="25"/>
      <c r="I2010" s="4"/>
      <c r="J2010" s="4"/>
      <c r="T2010" s="26"/>
      <c r="AD2010" s="25" t="s">
        <v>661</v>
      </c>
      <c r="AE2010" s="25">
        <v>15.734137000000006</v>
      </c>
      <c r="AF2010" s="25">
        <v>15.734137000000006</v>
      </c>
      <c r="AG2010" s="25" t="s">
        <v>15</v>
      </c>
      <c r="AH2010" s="25" t="s">
        <v>219</v>
      </c>
    </row>
    <row r="2011" spans="1:34" customFormat="1" x14ac:dyDescent="0.25">
      <c r="A2011" s="25"/>
      <c r="B2011" s="25"/>
      <c r="C2011" s="25"/>
      <c r="D2011" s="25"/>
      <c r="E2011" s="25"/>
      <c r="I2011" s="4"/>
      <c r="J2011" s="4"/>
      <c r="T2011" s="26"/>
      <c r="AD2011" s="25" t="s">
        <v>996</v>
      </c>
      <c r="AE2011" s="25">
        <v>0.25396199999999997</v>
      </c>
      <c r="AF2011" s="25">
        <v>0.25396199999999997</v>
      </c>
      <c r="AG2011" s="25" t="s">
        <v>16</v>
      </c>
      <c r="AH2011" s="25" t="s">
        <v>218</v>
      </c>
    </row>
    <row r="2012" spans="1:34" customFormat="1" x14ac:dyDescent="0.25">
      <c r="A2012" s="25"/>
      <c r="B2012" s="25"/>
      <c r="C2012" s="25"/>
      <c r="D2012" s="25"/>
      <c r="E2012" s="25"/>
      <c r="I2012" s="4"/>
      <c r="J2012" s="4"/>
      <c r="T2012" s="26"/>
      <c r="AD2012" s="25" t="s">
        <v>998</v>
      </c>
      <c r="AE2012" s="25">
        <v>0.21400499999999986</v>
      </c>
      <c r="AF2012" s="25">
        <v>0.21400499999999986</v>
      </c>
      <c r="AG2012" s="25" t="s">
        <v>16</v>
      </c>
      <c r="AH2012" s="25" t="s">
        <v>219</v>
      </c>
    </row>
    <row r="2013" spans="1:34" x14ac:dyDescent="0.25">
      <c r="A2013" s="25"/>
      <c r="B2013" s="25"/>
      <c r="C2013" s="25"/>
      <c r="D2013" s="25"/>
      <c r="E2013" s="25"/>
      <c r="P2013"/>
      <c r="Q2013"/>
      <c r="R2013"/>
      <c r="S2013"/>
      <c r="T2013" s="26"/>
      <c r="U2013"/>
      <c r="V2013"/>
      <c r="W2013"/>
      <c r="AD2013" s="25" t="s">
        <v>664</v>
      </c>
      <c r="AE2013" s="25">
        <v>15.765048999999996</v>
      </c>
      <c r="AF2013" s="25">
        <v>15.765048999999996</v>
      </c>
      <c r="AG2013" s="25" t="s">
        <v>17</v>
      </c>
      <c r="AH2013" s="25" t="s">
        <v>218</v>
      </c>
    </row>
    <row r="2014" spans="1:34" x14ac:dyDescent="0.25">
      <c r="A2014" s="25"/>
      <c r="B2014" s="25"/>
      <c r="C2014" s="25"/>
      <c r="D2014" s="25"/>
      <c r="E2014" s="25"/>
      <c r="P2014"/>
      <c r="Q2014"/>
      <c r="R2014"/>
      <c r="S2014"/>
      <c r="T2014" s="26"/>
      <c r="U2014"/>
      <c r="V2014"/>
      <c r="W2014"/>
      <c r="AD2014" s="25" t="s">
        <v>667</v>
      </c>
      <c r="AE2014" s="25">
        <v>15.359452999999993</v>
      </c>
      <c r="AF2014" s="25">
        <v>15.359452999999993</v>
      </c>
      <c r="AG2014" s="25" t="s">
        <v>17</v>
      </c>
      <c r="AH2014" s="25" t="s">
        <v>225</v>
      </c>
    </row>
    <row r="2015" spans="1:34" x14ac:dyDescent="0.25">
      <c r="A2015" s="25"/>
      <c r="B2015" s="25"/>
      <c r="C2015" s="25"/>
      <c r="D2015" s="25"/>
      <c r="E2015" s="25"/>
      <c r="P2015"/>
      <c r="Q2015"/>
      <c r="R2015"/>
      <c r="S2015"/>
      <c r="T2015" s="26"/>
      <c r="U2015"/>
      <c r="V2015"/>
      <c r="W2015"/>
      <c r="AD2015" s="25" t="s">
        <v>682</v>
      </c>
      <c r="AE2015" s="25">
        <v>0.21977199999999994</v>
      </c>
      <c r="AF2015" s="25">
        <v>0.21977199999999994</v>
      </c>
      <c r="AG2015" s="25" t="s">
        <v>47</v>
      </c>
      <c r="AH2015" s="25" t="s">
        <v>218</v>
      </c>
    </row>
    <row r="2016" spans="1:34" x14ac:dyDescent="0.25">
      <c r="A2016" s="25"/>
      <c r="B2016" s="25"/>
      <c r="C2016" s="25"/>
      <c r="D2016" s="25"/>
      <c r="E2016" s="25"/>
      <c r="P2016"/>
      <c r="Q2016"/>
      <c r="R2016"/>
      <c r="S2016"/>
      <c r="T2016" s="26"/>
      <c r="U2016"/>
      <c r="V2016"/>
      <c r="W2016"/>
      <c r="AD2016" s="25" t="s">
        <v>686</v>
      </c>
      <c r="AE2016" s="25">
        <v>0.20745500000000008</v>
      </c>
      <c r="AF2016" s="25">
        <v>0.20745500000000008</v>
      </c>
      <c r="AG2016" s="25" t="s">
        <v>47</v>
      </c>
      <c r="AH2016" s="25" t="s">
        <v>219</v>
      </c>
    </row>
    <row r="2017" spans="1:34" x14ac:dyDescent="0.25">
      <c r="A2017" s="25"/>
      <c r="B2017" s="25"/>
      <c r="C2017" s="25"/>
      <c r="D2017" s="25"/>
      <c r="E2017" s="25"/>
      <c r="P2017"/>
      <c r="Q2017"/>
      <c r="R2017"/>
      <c r="S2017"/>
      <c r="T2017" s="26"/>
      <c r="U2017"/>
      <c r="V2017"/>
      <c r="W2017"/>
      <c r="AD2017" s="25" t="s">
        <v>695</v>
      </c>
      <c r="AE2017" s="25">
        <v>15.026921000000005</v>
      </c>
      <c r="AF2017" s="25">
        <v>15.026921000000005</v>
      </c>
      <c r="AG2017" s="25" t="s">
        <v>204</v>
      </c>
      <c r="AH2017" s="25" t="s">
        <v>218</v>
      </c>
    </row>
    <row r="2018" spans="1:34" x14ac:dyDescent="0.25">
      <c r="A2018" s="25"/>
      <c r="B2018" s="25"/>
      <c r="C2018" s="25"/>
      <c r="D2018" s="25"/>
      <c r="E2018" s="25"/>
      <c r="P2018"/>
      <c r="Q2018"/>
      <c r="R2018"/>
      <c r="S2018"/>
      <c r="T2018" s="26"/>
      <c r="U2018"/>
      <c r="V2018"/>
      <c r="W2018"/>
      <c r="AD2018" s="25" t="s">
        <v>697</v>
      </c>
      <c r="AE2018" s="25">
        <v>14.618611999999994</v>
      </c>
      <c r="AF2018" s="25">
        <v>14.618611999999994</v>
      </c>
      <c r="AG2018" s="25" t="s">
        <v>204</v>
      </c>
      <c r="AH2018" s="25" t="s">
        <v>219</v>
      </c>
    </row>
    <row r="2019" spans="1:34" x14ac:dyDescent="0.25">
      <c r="A2019" s="25"/>
      <c r="B2019" s="25"/>
      <c r="C2019" s="25"/>
      <c r="D2019" s="25"/>
      <c r="E2019" s="25"/>
      <c r="P2019"/>
      <c r="Q2019"/>
      <c r="R2019"/>
      <c r="S2019"/>
      <c r="T2019" s="26"/>
      <c r="U2019"/>
      <c r="V2019"/>
      <c r="W2019"/>
      <c r="AD2019" s="25" t="s">
        <v>690</v>
      </c>
      <c r="AE2019" s="25">
        <v>12.854486999999999</v>
      </c>
      <c r="AF2019" s="25">
        <v>12.854486999999999</v>
      </c>
      <c r="AG2019" s="25" t="s">
        <v>87</v>
      </c>
      <c r="AH2019" s="25" t="s">
        <v>210</v>
      </c>
    </row>
    <row r="2020" spans="1:34" x14ac:dyDescent="0.25">
      <c r="A2020" s="25"/>
      <c r="B2020" s="25"/>
      <c r="C2020" s="25"/>
      <c r="D2020" s="25"/>
      <c r="E2020" s="25"/>
      <c r="P2020"/>
      <c r="Q2020"/>
      <c r="R2020"/>
      <c r="S2020"/>
      <c r="T2020" s="26"/>
      <c r="U2020"/>
      <c r="V2020"/>
      <c r="W2020"/>
      <c r="AD2020" s="25" t="s">
        <v>690</v>
      </c>
      <c r="AE2020" s="25">
        <v>12.854486999999999</v>
      </c>
      <c r="AF2020" s="25">
        <v>12.854486999999999</v>
      </c>
      <c r="AG2020" s="25" t="s">
        <v>87</v>
      </c>
      <c r="AH2020" s="25" t="s">
        <v>210</v>
      </c>
    </row>
    <row r="2021" spans="1:34" x14ac:dyDescent="0.25">
      <c r="A2021" s="25"/>
      <c r="B2021" s="25"/>
      <c r="C2021" s="25"/>
      <c r="D2021" s="25"/>
      <c r="E2021" s="25"/>
      <c r="P2021"/>
      <c r="Q2021"/>
      <c r="R2021"/>
      <c r="S2021"/>
      <c r="T2021" s="26"/>
      <c r="U2021"/>
      <c r="V2021"/>
      <c r="W2021"/>
      <c r="AD2021" s="25" t="s">
        <v>635</v>
      </c>
      <c r="AE2021" s="25">
        <v>0.18816300000000014</v>
      </c>
      <c r="AF2021" s="25">
        <v>0.18816300000000014</v>
      </c>
      <c r="AG2021" s="25" t="s">
        <v>20</v>
      </c>
      <c r="AH2021" s="25" t="s">
        <v>218</v>
      </c>
    </row>
    <row r="2022" spans="1:34" x14ac:dyDescent="0.25">
      <c r="A2022" s="25"/>
      <c r="B2022" s="25"/>
      <c r="C2022" s="25"/>
      <c r="D2022" s="25"/>
      <c r="E2022" s="25"/>
      <c r="P2022"/>
      <c r="Q2022"/>
      <c r="R2022"/>
      <c r="S2022"/>
      <c r="T2022" s="26"/>
      <c r="U2022"/>
      <c r="V2022"/>
      <c r="W2022"/>
      <c r="AD2022" s="25" t="s">
        <v>639</v>
      </c>
      <c r="AE2022" s="25">
        <v>0.17584399999999997</v>
      </c>
      <c r="AF2022" s="25">
        <v>0.17584399999999997</v>
      </c>
      <c r="AG2022" s="25" t="s">
        <v>20</v>
      </c>
      <c r="AH2022" s="25" t="s">
        <v>219</v>
      </c>
    </row>
    <row r="2023" spans="1:34" x14ac:dyDescent="0.25">
      <c r="A2023" s="25"/>
      <c r="B2023" s="25"/>
      <c r="C2023" s="25"/>
      <c r="D2023" s="25"/>
      <c r="E2023" s="25"/>
      <c r="P2023"/>
      <c r="Q2023"/>
      <c r="R2023"/>
      <c r="S2023"/>
      <c r="T2023" s="26"/>
      <c r="U2023"/>
      <c r="V2023"/>
      <c r="W2023"/>
      <c r="AD2023" s="25" t="s">
        <v>656</v>
      </c>
      <c r="AE2023" s="25">
        <v>19.30333700000001</v>
      </c>
      <c r="AF2023" s="25">
        <v>19.30333700000001</v>
      </c>
      <c r="AG2023" s="25" t="s">
        <v>15</v>
      </c>
      <c r="AH2023" s="25" t="s">
        <v>218</v>
      </c>
    </row>
    <row r="2024" spans="1:34" x14ac:dyDescent="0.25">
      <c r="A2024" s="25"/>
      <c r="B2024" s="25"/>
      <c r="C2024" s="25"/>
      <c r="D2024" s="25"/>
      <c r="E2024" s="25"/>
      <c r="P2024"/>
      <c r="Q2024"/>
      <c r="R2024"/>
      <c r="S2024"/>
      <c r="T2024" s="26"/>
      <c r="U2024"/>
      <c r="V2024"/>
      <c r="W2024"/>
      <c r="AD2024" s="25" t="s">
        <v>661</v>
      </c>
      <c r="AE2024" s="25">
        <v>15.734137000000006</v>
      </c>
      <c r="AF2024" s="25">
        <v>15.734137000000006</v>
      </c>
      <c r="AG2024" s="25" t="s">
        <v>15</v>
      </c>
      <c r="AH2024" s="25" t="s">
        <v>219</v>
      </c>
    </row>
    <row r="2025" spans="1:34" x14ac:dyDescent="0.25">
      <c r="A2025" s="25"/>
      <c r="B2025" s="25"/>
      <c r="C2025" s="25"/>
      <c r="D2025" s="25"/>
      <c r="E2025" s="25"/>
      <c r="P2025"/>
      <c r="Q2025"/>
      <c r="R2025"/>
      <c r="S2025"/>
      <c r="T2025" s="26"/>
      <c r="U2025"/>
      <c r="V2025"/>
      <c r="W2025"/>
      <c r="AD2025" s="25" t="s">
        <v>996</v>
      </c>
      <c r="AE2025" s="25">
        <v>0.25396199999999997</v>
      </c>
      <c r="AF2025" s="25">
        <v>0.25396199999999997</v>
      </c>
      <c r="AG2025" s="25" t="s">
        <v>16</v>
      </c>
      <c r="AH2025" s="25" t="s">
        <v>218</v>
      </c>
    </row>
    <row r="2026" spans="1:34" x14ac:dyDescent="0.25">
      <c r="A2026" s="25"/>
      <c r="B2026" s="25"/>
      <c r="C2026" s="25"/>
      <c r="D2026" s="25"/>
      <c r="E2026" s="25"/>
      <c r="P2026"/>
      <c r="Q2026"/>
      <c r="R2026"/>
      <c r="S2026"/>
      <c r="T2026" s="26"/>
      <c r="U2026"/>
      <c r="V2026"/>
      <c r="W2026"/>
      <c r="AD2026" s="25" t="s">
        <v>998</v>
      </c>
      <c r="AE2026" s="25">
        <v>0.21400499999999986</v>
      </c>
      <c r="AF2026" s="25">
        <v>0.21400499999999986</v>
      </c>
      <c r="AG2026" s="25" t="s">
        <v>16</v>
      </c>
      <c r="AH2026" s="25" t="s">
        <v>219</v>
      </c>
    </row>
    <row r="2027" spans="1:34" x14ac:dyDescent="0.25">
      <c r="A2027" s="25"/>
      <c r="B2027" s="25"/>
      <c r="C2027" s="25"/>
      <c r="D2027" s="25"/>
      <c r="E2027" s="25"/>
      <c r="P2027"/>
      <c r="Q2027"/>
      <c r="R2027"/>
      <c r="S2027"/>
      <c r="T2027" s="26"/>
      <c r="U2027"/>
      <c r="V2027"/>
      <c r="W2027"/>
      <c r="AD2027" s="25" t="s">
        <v>664</v>
      </c>
      <c r="AE2027" s="25">
        <v>15.765048999999996</v>
      </c>
      <c r="AF2027" s="25">
        <v>15.765048999999996</v>
      </c>
      <c r="AG2027" s="25" t="s">
        <v>17</v>
      </c>
      <c r="AH2027" s="25" t="s">
        <v>218</v>
      </c>
    </row>
    <row r="2028" spans="1:34" x14ac:dyDescent="0.25">
      <c r="A2028" s="25"/>
      <c r="B2028" s="25"/>
      <c r="C2028" s="25"/>
      <c r="D2028" s="25"/>
      <c r="E2028" s="25"/>
      <c r="P2028"/>
      <c r="Q2028"/>
      <c r="R2028"/>
      <c r="S2028"/>
      <c r="T2028" s="26"/>
      <c r="U2028"/>
      <c r="V2028"/>
      <c r="W2028"/>
      <c r="AD2028" s="25" t="s">
        <v>667</v>
      </c>
      <c r="AE2028" s="25">
        <v>15.359452999999993</v>
      </c>
      <c r="AF2028" s="25">
        <v>15.359452999999993</v>
      </c>
      <c r="AG2028" s="25" t="s">
        <v>17</v>
      </c>
      <c r="AH2028" s="25" t="s">
        <v>225</v>
      </c>
    </row>
    <row r="2029" spans="1:34" x14ac:dyDescent="0.25">
      <c r="A2029" s="25"/>
      <c r="B2029" s="25"/>
      <c r="C2029" s="25"/>
      <c r="D2029" s="25"/>
      <c r="E2029" s="25"/>
      <c r="P2029"/>
      <c r="Q2029"/>
      <c r="R2029"/>
      <c r="S2029"/>
      <c r="T2029" s="26"/>
      <c r="U2029"/>
      <c r="V2029"/>
      <c r="W2029"/>
      <c r="AD2029" s="25" t="s">
        <v>682</v>
      </c>
      <c r="AE2029" s="25">
        <v>0.21977199999999994</v>
      </c>
      <c r="AF2029" s="25">
        <v>0.21977199999999994</v>
      </c>
      <c r="AG2029" s="25" t="s">
        <v>47</v>
      </c>
      <c r="AH2029" s="25" t="s">
        <v>218</v>
      </c>
    </row>
    <row r="2030" spans="1:34" x14ac:dyDescent="0.25">
      <c r="A2030" s="25"/>
      <c r="B2030" s="25"/>
      <c r="C2030" s="25"/>
      <c r="D2030" s="25"/>
      <c r="E2030" s="25"/>
      <c r="P2030"/>
      <c r="Q2030"/>
      <c r="R2030"/>
      <c r="S2030"/>
      <c r="T2030" s="26"/>
      <c r="U2030"/>
      <c r="V2030"/>
      <c r="W2030"/>
      <c r="AD2030" s="25" t="s">
        <v>686</v>
      </c>
      <c r="AE2030" s="25">
        <v>0.20745500000000008</v>
      </c>
      <c r="AF2030" s="25">
        <v>0.20745500000000008</v>
      </c>
      <c r="AG2030" s="25" t="s">
        <v>47</v>
      </c>
      <c r="AH2030" s="25" t="s">
        <v>219</v>
      </c>
    </row>
    <row r="2031" spans="1:34" x14ac:dyDescent="0.25">
      <c r="A2031" s="25"/>
      <c r="B2031" s="25"/>
      <c r="C2031" s="25"/>
      <c r="D2031" s="25"/>
      <c r="E2031" s="25"/>
      <c r="P2031"/>
      <c r="Q2031"/>
      <c r="R2031"/>
      <c r="S2031"/>
      <c r="T2031" s="26"/>
      <c r="U2031"/>
      <c r="V2031"/>
      <c r="W2031"/>
      <c r="AD2031" s="25" t="s">
        <v>695</v>
      </c>
      <c r="AE2031" s="25">
        <v>15.026921000000005</v>
      </c>
      <c r="AF2031" s="25">
        <v>15.026921000000005</v>
      </c>
      <c r="AG2031" s="25" t="s">
        <v>204</v>
      </c>
      <c r="AH2031" s="25" t="s">
        <v>218</v>
      </c>
    </row>
    <row r="2032" spans="1:34" x14ac:dyDescent="0.25">
      <c r="A2032" s="25"/>
      <c r="B2032" s="25"/>
      <c r="C2032" s="25"/>
      <c r="D2032" s="25"/>
      <c r="E2032" s="25"/>
      <c r="P2032"/>
      <c r="Q2032"/>
      <c r="R2032"/>
      <c r="S2032"/>
      <c r="T2032" s="26"/>
      <c r="U2032"/>
      <c r="V2032"/>
      <c r="W2032"/>
      <c r="AD2032" s="25" t="s">
        <v>697</v>
      </c>
      <c r="AE2032" s="25">
        <v>14.618611999999994</v>
      </c>
      <c r="AF2032" s="25">
        <v>14.618611999999994</v>
      </c>
      <c r="AG2032" s="25" t="s">
        <v>204</v>
      </c>
      <c r="AH2032" s="25" t="s">
        <v>219</v>
      </c>
    </row>
    <row r="2033" spans="1:34" x14ac:dyDescent="0.25">
      <c r="A2033" s="25"/>
      <c r="B2033" s="25"/>
      <c r="C2033" s="25"/>
      <c r="D2033" s="25"/>
      <c r="E2033" s="25"/>
      <c r="P2033"/>
      <c r="Q2033"/>
      <c r="R2033"/>
      <c r="S2033"/>
      <c r="T2033" s="26"/>
      <c r="U2033"/>
      <c r="V2033"/>
      <c r="W2033"/>
      <c r="AD2033" s="25" t="s">
        <v>635</v>
      </c>
      <c r="AE2033" s="25">
        <v>0.18816300000000014</v>
      </c>
      <c r="AF2033" s="25">
        <v>0.18816300000000014</v>
      </c>
      <c r="AG2033" s="25" t="s">
        <v>20</v>
      </c>
      <c r="AH2033" s="25" t="s">
        <v>218</v>
      </c>
    </row>
    <row r="2034" spans="1:34" x14ac:dyDescent="0.25">
      <c r="A2034" s="25"/>
      <c r="B2034" s="25"/>
      <c r="C2034" s="25"/>
      <c r="D2034" s="25"/>
      <c r="E2034" s="25"/>
      <c r="P2034"/>
      <c r="Q2034"/>
      <c r="R2034"/>
      <c r="S2034"/>
      <c r="T2034" s="26"/>
      <c r="U2034"/>
      <c r="V2034"/>
      <c r="W2034"/>
      <c r="AD2034" s="25" t="s">
        <v>639</v>
      </c>
      <c r="AE2034" s="25">
        <v>0.17584399999999997</v>
      </c>
      <c r="AF2034" s="25">
        <v>0.17584399999999997</v>
      </c>
      <c r="AG2034" s="25" t="s">
        <v>20</v>
      </c>
      <c r="AH2034" s="25" t="s">
        <v>219</v>
      </c>
    </row>
    <row r="2035" spans="1:34" x14ac:dyDescent="0.25">
      <c r="A2035" s="25"/>
      <c r="B2035" s="25"/>
      <c r="C2035" s="25"/>
      <c r="D2035" s="25"/>
      <c r="E2035" s="25"/>
      <c r="P2035"/>
      <c r="Q2035"/>
      <c r="R2035"/>
      <c r="S2035"/>
      <c r="T2035" s="26"/>
      <c r="U2035"/>
      <c r="V2035"/>
      <c r="W2035"/>
      <c r="AD2035" s="25" t="s">
        <v>656</v>
      </c>
      <c r="AE2035" s="25">
        <v>19.30333700000001</v>
      </c>
      <c r="AF2035" s="25">
        <v>19.30333700000001</v>
      </c>
      <c r="AG2035" s="25" t="s">
        <v>15</v>
      </c>
      <c r="AH2035" s="25" t="s">
        <v>218</v>
      </c>
    </row>
    <row r="2036" spans="1:34" x14ac:dyDescent="0.25">
      <c r="A2036" s="25"/>
      <c r="B2036" s="25"/>
      <c r="C2036" s="25"/>
      <c r="D2036" s="25"/>
      <c r="E2036" s="25"/>
      <c r="P2036"/>
      <c r="Q2036"/>
      <c r="R2036"/>
      <c r="S2036"/>
      <c r="T2036" s="26"/>
      <c r="U2036"/>
      <c r="V2036"/>
      <c r="W2036"/>
      <c r="AD2036" s="25" t="s">
        <v>659</v>
      </c>
      <c r="AE2036" s="25">
        <v>19.012426999999999</v>
      </c>
      <c r="AF2036" s="25">
        <v>19.012426999999999</v>
      </c>
      <c r="AG2036" s="25" t="s">
        <v>15</v>
      </c>
      <c r="AH2036" s="25" t="s">
        <v>222</v>
      </c>
    </row>
    <row r="2037" spans="1:34" x14ac:dyDescent="0.25">
      <c r="A2037" s="25"/>
      <c r="B2037" s="25"/>
      <c r="C2037" s="25"/>
      <c r="D2037" s="25"/>
      <c r="E2037" s="25"/>
      <c r="P2037"/>
      <c r="Q2037"/>
      <c r="R2037"/>
      <c r="S2037"/>
      <c r="T2037" s="26"/>
      <c r="U2037"/>
      <c r="V2037"/>
      <c r="W2037"/>
      <c r="AD2037" s="25" t="s">
        <v>661</v>
      </c>
      <c r="AE2037" s="25">
        <v>15.734137000000006</v>
      </c>
      <c r="AF2037" s="25">
        <v>15.734137000000006</v>
      </c>
      <c r="AG2037" s="25" t="s">
        <v>15</v>
      </c>
      <c r="AH2037" s="25" t="s">
        <v>219</v>
      </c>
    </row>
    <row r="2038" spans="1:34" x14ac:dyDescent="0.25">
      <c r="A2038" s="25"/>
      <c r="B2038" s="25"/>
      <c r="C2038" s="25"/>
      <c r="D2038" s="25"/>
      <c r="E2038" s="25"/>
      <c r="P2038"/>
      <c r="Q2038"/>
      <c r="R2038"/>
      <c r="S2038"/>
      <c r="T2038" s="26"/>
      <c r="U2038"/>
      <c r="V2038"/>
      <c r="W2038"/>
      <c r="AD2038" s="25" t="s">
        <v>663</v>
      </c>
      <c r="AE2038" s="25">
        <v>15.443956999999999</v>
      </c>
      <c r="AF2038" s="25">
        <v>15.443956999999999</v>
      </c>
      <c r="AG2038" s="25" t="s">
        <v>15</v>
      </c>
      <c r="AH2038" s="25" t="s">
        <v>223</v>
      </c>
    </row>
    <row r="2039" spans="1:34" x14ac:dyDescent="0.25">
      <c r="A2039" s="25"/>
      <c r="B2039" s="25"/>
      <c r="C2039" s="25"/>
      <c r="D2039" s="25"/>
      <c r="E2039" s="25"/>
      <c r="P2039"/>
      <c r="Q2039"/>
      <c r="R2039"/>
      <c r="S2039"/>
      <c r="T2039" s="26"/>
      <c r="U2039"/>
      <c r="V2039"/>
      <c r="W2039"/>
      <c r="AD2039" s="25" t="s">
        <v>996</v>
      </c>
      <c r="AE2039" s="25">
        <v>0.25396199999999997</v>
      </c>
      <c r="AF2039" s="25">
        <v>0.25396199999999997</v>
      </c>
      <c r="AG2039" s="25" t="s">
        <v>16</v>
      </c>
      <c r="AH2039" s="25" t="s">
        <v>218</v>
      </c>
    </row>
    <row r="2040" spans="1:34" x14ac:dyDescent="0.25">
      <c r="A2040" s="25"/>
      <c r="B2040" s="25"/>
      <c r="C2040" s="25"/>
      <c r="D2040" s="25"/>
      <c r="E2040" s="25"/>
      <c r="P2040"/>
      <c r="Q2040"/>
      <c r="R2040"/>
      <c r="S2040"/>
      <c r="T2040" s="26"/>
      <c r="U2040"/>
      <c r="V2040"/>
      <c r="W2040"/>
      <c r="AD2040" s="25" t="s">
        <v>997</v>
      </c>
      <c r="AE2040" s="25">
        <v>0.25118299999999999</v>
      </c>
      <c r="AF2040" s="25">
        <v>0.25118299999999999</v>
      </c>
      <c r="AG2040" s="25" t="s">
        <v>16</v>
      </c>
      <c r="AH2040" s="25" t="s">
        <v>222</v>
      </c>
    </row>
    <row r="2041" spans="1:34" x14ac:dyDescent="0.25">
      <c r="A2041" s="25"/>
      <c r="B2041" s="25"/>
      <c r="C2041" s="25"/>
      <c r="D2041" s="25"/>
      <c r="E2041" s="25"/>
      <c r="P2041"/>
      <c r="Q2041"/>
      <c r="R2041"/>
      <c r="S2041"/>
      <c r="T2041" s="26"/>
      <c r="U2041"/>
      <c r="V2041"/>
      <c r="W2041"/>
      <c r="AD2041" s="25" t="s">
        <v>998</v>
      </c>
      <c r="AE2041" s="25">
        <v>0.21400499999999986</v>
      </c>
      <c r="AF2041" s="25">
        <v>0.21400499999999986</v>
      </c>
      <c r="AG2041" s="25" t="s">
        <v>16</v>
      </c>
      <c r="AH2041" s="25" t="s">
        <v>219</v>
      </c>
    </row>
    <row r="2042" spans="1:34" x14ac:dyDescent="0.25">
      <c r="A2042" s="25"/>
      <c r="B2042" s="25"/>
      <c r="C2042" s="25"/>
      <c r="D2042" s="25"/>
      <c r="E2042" s="25"/>
      <c r="P2042"/>
      <c r="Q2042"/>
      <c r="R2042"/>
      <c r="S2042"/>
      <c r="T2042" s="26"/>
      <c r="U2042"/>
      <c r="V2042"/>
      <c r="W2042"/>
      <c r="AD2042" s="25" t="s">
        <v>999</v>
      </c>
      <c r="AE2042" s="25">
        <v>0.21088700000000002</v>
      </c>
      <c r="AF2042" s="25">
        <v>0.21088700000000002</v>
      </c>
      <c r="AG2042" s="25" t="s">
        <v>16</v>
      </c>
      <c r="AH2042" s="25" t="s">
        <v>223</v>
      </c>
    </row>
    <row r="2043" spans="1:34" x14ac:dyDescent="0.25">
      <c r="A2043" s="25"/>
      <c r="B2043" s="25"/>
      <c r="C2043" s="25"/>
      <c r="D2043" s="25"/>
      <c r="E2043" s="25"/>
      <c r="P2043"/>
      <c r="Q2043"/>
      <c r="R2043"/>
      <c r="S2043"/>
      <c r="T2043" s="26"/>
      <c r="U2043"/>
      <c r="V2043"/>
      <c r="W2043"/>
      <c r="AD2043" s="25" t="s">
        <v>664</v>
      </c>
      <c r="AE2043" s="25">
        <v>15.765048999999996</v>
      </c>
      <c r="AF2043" s="25">
        <v>15.765048999999996</v>
      </c>
      <c r="AG2043" s="25" t="s">
        <v>17</v>
      </c>
      <c r="AH2043" s="25" t="s">
        <v>218</v>
      </c>
    </row>
    <row r="2044" spans="1:34" x14ac:dyDescent="0.25">
      <c r="A2044" s="25"/>
      <c r="B2044" s="25"/>
      <c r="C2044" s="25"/>
      <c r="D2044" s="25"/>
      <c r="E2044" s="25"/>
      <c r="P2044"/>
      <c r="Q2044"/>
      <c r="R2044"/>
      <c r="S2044"/>
      <c r="T2044" s="26"/>
      <c r="U2044"/>
      <c r="V2044"/>
      <c r="W2044"/>
      <c r="AD2044" s="25" t="s">
        <v>690</v>
      </c>
      <c r="AE2044" s="25">
        <v>12.854486999999999</v>
      </c>
      <c r="AF2044" s="25">
        <v>12.854486999999999</v>
      </c>
      <c r="AG2044" s="25" t="s">
        <v>87</v>
      </c>
      <c r="AH2044" s="25" t="s">
        <v>210</v>
      </c>
    </row>
    <row r="2045" spans="1:34" x14ac:dyDescent="0.25">
      <c r="A2045" s="25"/>
      <c r="B2045" s="25"/>
      <c r="C2045" s="25"/>
      <c r="D2045" s="25"/>
      <c r="E2045" s="25"/>
      <c r="P2045"/>
      <c r="Q2045"/>
      <c r="R2045"/>
      <c r="S2045"/>
      <c r="T2045" s="26"/>
      <c r="U2045"/>
      <c r="V2045"/>
      <c r="W2045"/>
      <c r="AD2045" s="25" t="s">
        <v>685</v>
      </c>
      <c r="AE2045" s="25">
        <v>0.21431500000000001</v>
      </c>
      <c r="AF2045" s="25">
        <v>0.21431500000000001</v>
      </c>
      <c r="AG2045" s="25" t="s">
        <v>47</v>
      </c>
      <c r="AH2045" s="25" t="s">
        <v>222</v>
      </c>
    </row>
    <row r="2046" spans="1:34" x14ac:dyDescent="0.25">
      <c r="A2046" s="25"/>
      <c r="B2046" s="25"/>
      <c r="C2046" s="25"/>
      <c r="D2046" s="25"/>
      <c r="E2046" s="25"/>
      <c r="P2046"/>
      <c r="Q2046"/>
      <c r="R2046"/>
      <c r="S2046"/>
      <c r="T2046" s="26"/>
      <c r="U2046"/>
      <c r="V2046"/>
      <c r="W2046"/>
      <c r="AD2046" s="25" t="s">
        <v>695</v>
      </c>
      <c r="AE2046" s="25">
        <v>15.026921000000005</v>
      </c>
      <c r="AF2046" s="25">
        <v>15.026921000000005</v>
      </c>
      <c r="AG2046" s="25" t="s">
        <v>204</v>
      </c>
      <c r="AH2046" s="25" t="s">
        <v>218</v>
      </c>
    </row>
    <row r="2047" spans="1:34" x14ac:dyDescent="0.25">
      <c r="A2047" s="25"/>
      <c r="B2047" s="25"/>
      <c r="C2047" s="25"/>
      <c r="D2047" s="25"/>
      <c r="E2047" s="25"/>
      <c r="P2047"/>
      <c r="Q2047"/>
      <c r="R2047"/>
      <c r="S2047"/>
      <c r="T2047" s="26"/>
      <c r="U2047"/>
      <c r="V2047"/>
      <c r="W2047"/>
      <c r="AD2047" s="25" t="s">
        <v>697</v>
      </c>
      <c r="AE2047" s="25">
        <v>14.618611999999994</v>
      </c>
      <c r="AF2047" s="25">
        <v>14.618611999999994</v>
      </c>
      <c r="AG2047" s="25" t="s">
        <v>204</v>
      </c>
      <c r="AH2047" s="25" t="s">
        <v>219</v>
      </c>
    </row>
    <row r="2048" spans="1:34" x14ac:dyDescent="0.25">
      <c r="A2048" s="25"/>
      <c r="B2048" s="25"/>
      <c r="C2048" s="25"/>
      <c r="D2048" s="25"/>
      <c r="E2048" s="25"/>
      <c r="P2048"/>
      <c r="Q2048"/>
      <c r="R2048"/>
      <c r="S2048"/>
      <c r="T2048" s="26"/>
      <c r="U2048"/>
      <c r="V2048"/>
      <c r="W2048"/>
      <c r="AD2048" s="25" t="s">
        <v>665</v>
      </c>
      <c r="AE2048" s="25">
        <v>15.827437999999999</v>
      </c>
      <c r="AF2048" s="25">
        <v>15.827437999999999</v>
      </c>
      <c r="AG2048" s="25" t="s">
        <v>17</v>
      </c>
      <c r="AH2048" s="25" t="s">
        <v>210</v>
      </c>
    </row>
    <row r="2049" spans="1:34" x14ac:dyDescent="0.25">
      <c r="A2049" s="25"/>
      <c r="B2049" s="25"/>
      <c r="C2049" s="25"/>
      <c r="D2049" s="25"/>
      <c r="E2049" s="25"/>
      <c r="P2049"/>
      <c r="Q2049"/>
      <c r="R2049"/>
      <c r="S2049"/>
      <c r="T2049" s="26"/>
      <c r="U2049"/>
      <c r="V2049"/>
      <c r="W2049"/>
      <c r="AD2049" s="25" t="s">
        <v>666</v>
      </c>
      <c r="AE2049" s="25">
        <v>15.424535000000001</v>
      </c>
      <c r="AF2049" s="25">
        <v>15.424535000000001</v>
      </c>
      <c r="AG2049" s="25" t="s">
        <v>17</v>
      </c>
      <c r="AH2049" s="25" t="s">
        <v>224</v>
      </c>
    </row>
    <row r="2050" spans="1:34" x14ac:dyDescent="0.25">
      <c r="A2050" s="25"/>
      <c r="B2050" s="25"/>
      <c r="C2050" s="25"/>
      <c r="D2050" s="25"/>
      <c r="E2050" s="25"/>
      <c r="P2050"/>
      <c r="Q2050"/>
      <c r="R2050"/>
      <c r="S2050"/>
      <c r="T2050" s="26"/>
      <c r="U2050"/>
      <c r="V2050"/>
      <c r="W2050"/>
      <c r="AD2050" s="25" t="s">
        <v>667</v>
      </c>
      <c r="AE2050" s="25">
        <v>15.359452999999993</v>
      </c>
      <c r="AF2050" s="25">
        <v>15.359452999999993</v>
      </c>
      <c r="AG2050" s="25" t="s">
        <v>17</v>
      </c>
      <c r="AH2050" s="25" t="s">
        <v>225</v>
      </c>
    </row>
    <row r="2051" spans="1:34" x14ac:dyDescent="0.25">
      <c r="A2051" s="25"/>
      <c r="B2051" s="25"/>
      <c r="C2051" s="25"/>
      <c r="D2051" s="25"/>
      <c r="E2051" s="25"/>
      <c r="P2051"/>
      <c r="Q2051"/>
      <c r="R2051"/>
      <c r="S2051"/>
      <c r="T2051" s="26"/>
      <c r="U2051"/>
      <c r="V2051"/>
      <c r="W2051"/>
      <c r="AD2051" s="25" t="s">
        <v>686</v>
      </c>
      <c r="AE2051" s="25">
        <v>0.20745500000000008</v>
      </c>
      <c r="AF2051" s="25">
        <v>0.20745500000000008</v>
      </c>
      <c r="AG2051" s="25" t="s">
        <v>47</v>
      </c>
      <c r="AH2051" s="25" t="s">
        <v>219</v>
      </c>
    </row>
    <row r="2052" spans="1:34" x14ac:dyDescent="0.25">
      <c r="A2052" s="25"/>
      <c r="B2052" s="25"/>
      <c r="C2052" s="25"/>
      <c r="D2052" s="25"/>
      <c r="E2052" s="25"/>
      <c r="P2052"/>
      <c r="Q2052"/>
      <c r="R2052"/>
      <c r="S2052"/>
      <c r="T2052" s="26"/>
      <c r="U2052"/>
      <c r="V2052"/>
      <c r="W2052"/>
      <c r="AD2052" s="25" t="s">
        <v>689</v>
      </c>
      <c r="AE2052" s="25">
        <v>0.20093800000000001</v>
      </c>
      <c r="AF2052" s="25">
        <v>0.20093800000000001</v>
      </c>
      <c r="AG2052" s="25" t="s">
        <v>47</v>
      </c>
      <c r="AH2052" s="25" t="s">
        <v>223</v>
      </c>
    </row>
    <row r="2053" spans="1:34" x14ac:dyDescent="0.25">
      <c r="A2053" s="25"/>
      <c r="B2053" s="25"/>
      <c r="C2053" s="25"/>
      <c r="D2053" s="25"/>
      <c r="E2053" s="25"/>
      <c r="P2053"/>
      <c r="Q2053"/>
      <c r="R2053"/>
      <c r="S2053"/>
      <c r="T2053" s="26"/>
      <c r="U2053"/>
      <c r="V2053"/>
      <c r="W2053"/>
      <c r="AD2053" s="25" t="s">
        <v>682</v>
      </c>
      <c r="AE2053" s="25">
        <v>0.21977199999999994</v>
      </c>
      <c r="AF2053" s="25">
        <v>0.21977199999999994</v>
      </c>
      <c r="AG2053" s="25" t="s">
        <v>47</v>
      </c>
      <c r="AH2053" s="25" t="s">
        <v>218</v>
      </c>
    </row>
    <row r="2054" spans="1:34" x14ac:dyDescent="0.25">
      <c r="A2054" s="25"/>
      <c r="B2054" s="25"/>
      <c r="C2054" s="25"/>
      <c r="D2054" s="25"/>
      <c r="E2054" s="25"/>
      <c r="P2054"/>
      <c r="Q2054"/>
      <c r="R2054"/>
      <c r="S2054"/>
      <c r="T2054" s="26"/>
      <c r="U2054"/>
      <c r="V2054"/>
      <c r="W2054"/>
      <c r="AD2054" s="25" t="s">
        <v>696</v>
      </c>
      <c r="AE2054" s="25">
        <v>15.063449999999996</v>
      </c>
      <c r="AF2054" s="25">
        <v>15.063449999999996</v>
      </c>
      <c r="AG2054" s="25" t="s">
        <v>204</v>
      </c>
      <c r="AH2054" s="25" t="s">
        <v>222</v>
      </c>
    </row>
    <row r="2055" spans="1:34" x14ac:dyDescent="0.25">
      <c r="A2055" s="25"/>
      <c r="B2055" s="25"/>
      <c r="C2055" s="25"/>
      <c r="D2055" s="25"/>
      <c r="E2055" s="25"/>
      <c r="P2055"/>
      <c r="Q2055"/>
      <c r="R2055"/>
      <c r="S2055"/>
      <c r="T2055" s="26"/>
      <c r="U2055"/>
      <c r="V2055"/>
      <c r="W2055"/>
      <c r="AD2055" s="25" t="s">
        <v>698</v>
      </c>
      <c r="AE2055" s="25">
        <v>14.634362000000001</v>
      </c>
      <c r="AF2055" s="25">
        <v>14.634362000000001</v>
      </c>
      <c r="AG2055" s="25" t="s">
        <v>204</v>
      </c>
      <c r="AH2055" s="25" t="s">
        <v>223</v>
      </c>
    </row>
    <row r="2056" spans="1:34" x14ac:dyDescent="0.25">
      <c r="A2056" s="25"/>
      <c r="B2056" s="25"/>
      <c r="C2056" s="25"/>
      <c r="D2056" s="25"/>
      <c r="E2056" s="25"/>
      <c r="P2056"/>
      <c r="Q2056"/>
      <c r="R2056"/>
      <c r="S2056"/>
      <c r="T2056" s="26"/>
      <c r="U2056"/>
      <c r="V2056"/>
      <c r="W2056"/>
      <c r="AD2056" s="25" t="s">
        <v>690</v>
      </c>
      <c r="AE2056" s="25">
        <v>12.854486999999999</v>
      </c>
      <c r="AF2056" s="25">
        <v>12.854486999999999</v>
      </c>
      <c r="AG2056" s="25" t="s">
        <v>87</v>
      </c>
      <c r="AH2056" s="25" t="s">
        <v>210</v>
      </c>
    </row>
    <row r="2057" spans="1:34" x14ac:dyDescent="0.25">
      <c r="A2057" s="25"/>
      <c r="B2057" s="25"/>
      <c r="C2057" s="25"/>
      <c r="D2057" s="25"/>
      <c r="E2057" s="25"/>
      <c r="P2057"/>
      <c r="Q2057"/>
      <c r="R2057"/>
      <c r="S2057"/>
      <c r="T2057" s="26"/>
      <c r="U2057"/>
      <c r="V2057"/>
      <c r="W2057"/>
      <c r="AD2057" s="25" t="s">
        <v>635</v>
      </c>
      <c r="AE2057" s="25">
        <v>0.18816300000000014</v>
      </c>
      <c r="AF2057" s="25">
        <v>0.18816300000000014</v>
      </c>
      <c r="AG2057" s="25" t="s">
        <v>20</v>
      </c>
      <c r="AH2057" s="25" t="s">
        <v>218</v>
      </c>
    </row>
    <row r="2058" spans="1:34" x14ac:dyDescent="0.25">
      <c r="A2058" s="25"/>
      <c r="B2058" s="25"/>
      <c r="C2058" s="25"/>
      <c r="D2058" s="25"/>
      <c r="E2058" s="25"/>
      <c r="P2058"/>
      <c r="Q2058"/>
      <c r="R2058"/>
      <c r="S2058"/>
      <c r="T2058" s="26"/>
      <c r="U2058"/>
      <c r="V2058"/>
      <c r="W2058"/>
      <c r="AD2058" s="25" t="s">
        <v>639</v>
      </c>
      <c r="AE2058" s="25">
        <v>0.17584399999999997</v>
      </c>
      <c r="AF2058" s="25">
        <v>0.17584399999999997</v>
      </c>
      <c r="AG2058" s="25" t="s">
        <v>20</v>
      </c>
      <c r="AH2058" s="25" t="s">
        <v>219</v>
      </c>
    </row>
    <row r="2059" spans="1:34" x14ac:dyDescent="0.25">
      <c r="A2059" s="25"/>
      <c r="B2059" s="25"/>
      <c r="C2059" s="25"/>
      <c r="D2059" s="25"/>
      <c r="E2059" s="25"/>
      <c r="P2059"/>
      <c r="Q2059"/>
      <c r="R2059"/>
      <c r="S2059"/>
      <c r="T2059" s="26"/>
      <c r="U2059"/>
      <c r="V2059"/>
      <c r="W2059"/>
      <c r="AD2059" s="25" t="s">
        <v>656</v>
      </c>
      <c r="AE2059" s="25">
        <v>19.30333700000001</v>
      </c>
      <c r="AF2059" s="25">
        <v>19.30333700000001</v>
      </c>
      <c r="AG2059" s="25" t="s">
        <v>15</v>
      </c>
      <c r="AH2059" s="25" t="s">
        <v>218</v>
      </c>
    </row>
    <row r="2060" spans="1:34" x14ac:dyDescent="0.25">
      <c r="A2060" s="25"/>
      <c r="B2060" s="25"/>
      <c r="C2060" s="25"/>
      <c r="D2060" s="25"/>
      <c r="E2060" s="25"/>
      <c r="P2060"/>
      <c r="Q2060"/>
      <c r="R2060"/>
      <c r="S2060"/>
      <c r="T2060" s="26"/>
      <c r="U2060"/>
      <c r="V2060"/>
      <c r="W2060"/>
      <c r="AD2060" s="25" t="s">
        <v>661</v>
      </c>
      <c r="AE2060" s="25">
        <v>15.734137000000006</v>
      </c>
      <c r="AF2060" s="25">
        <v>15.734137000000006</v>
      </c>
      <c r="AG2060" s="25" t="s">
        <v>15</v>
      </c>
      <c r="AH2060" s="25" t="s">
        <v>219</v>
      </c>
    </row>
    <row r="2061" spans="1:34" x14ac:dyDescent="0.25">
      <c r="A2061" s="25"/>
      <c r="B2061" s="25"/>
      <c r="C2061" s="25"/>
      <c r="D2061" s="25"/>
      <c r="E2061" s="25"/>
      <c r="P2061"/>
      <c r="Q2061"/>
      <c r="R2061"/>
      <c r="S2061"/>
      <c r="T2061" s="26"/>
      <c r="U2061"/>
      <c r="V2061"/>
      <c r="W2061"/>
      <c r="AD2061" s="25" t="s">
        <v>996</v>
      </c>
      <c r="AE2061" s="25">
        <v>0.25396199999999997</v>
      </c>
      <c r="AF2061" s="25">
        <v>0.25396199999999997</v>
      </c>
      <c r="AG2061" s="25" t="s">
        <v>16</v>
      </c>
      <c r="AH2061" s="25" t="s">
        <v>218</v>
      </c>
    </row>
    <row r="2062" spans="1:34" x14ac:dyDescent="0.25">
      <c r="A2062" s="25"/>
      <c r="B2062" s="25"/>
      <c r="C2062" s="25"/>
      <c r="D2062" s="25"/>
      <c r="E2062" s="25"/>
      <c r="P2062"/>
      <c r="Q2062"/>
      <c r="R2062"/>
      <c r="S2062"/>
      <c r="T2062" s="26"/>
      <c r="U2062"/>
      <c r="V2062"/>
      <c r="W2062"/>
      <c r="AD2062" s="25" t="s">
        <v>998</v>
      </c>
      <c r="AE2062" s="25">
        <v>0.21400499999999986</v>
      </c>
      <c r="AF2062" s="25">
        <v>0.21400499999999986</v>
      </c>
      <c r="AG2062" s="25" t="s">
        <v>16</v>
      </c>
      <c r="AH2062" s="25" t="s">
        <v>219</v>
      </c>
    </row>
    <row r="2063" spans="1:34" x14ac:dyDescent="0.25">
      <c r="A2063" s="25"/>
      <c r="B2063" s="25"/>
      <c r="C2063" s="25"/>
      <c r="D2063" s="25"/>
      <c r="E2063" s="25"/>
      <c r="P2063"/>
      <c r="Q2063"/>
      <c r="R2063"/>
      <c r="S2063"/>
      <c r="T2063" s="26"/>
      <c r="U2063"/>
      <c r="V2063"/>
      <c r="W2063"/>
      <c r="AD2063" s="25" t="s">
        <v>664</v>
      </c>
      <c r="AE2063" s="25">
        <v>15.765048999999996</v>
      </c>
      <c r="AF2063" s="25">
        <v>15.765048999999996</v>
      </c>
      <c r="AG2063" s="25" t="s">
        <v>17</v>
      </c>
      <c r="AH2063" s="25" t="s">
        <v>218</v>
      </c>
    </row>
    <row r="2064" spans="1:34" x14ac:dyDescent="0.25">
      <c r="A2064" s="25"/>
      <c r="B2064" s="25"/>
      <c r="C2064" s="25"/>
      <c r="D2064" s="25"/>
      <c r="E2064" s="25"/>
      <c r="P2064"/>
      <c r="Q2064"/>
      <c r="R2064"/>
      <c r="S2064"/>
      <c r="T2064" s="26"/>
      <c r="U2064"/>
      <c r="V2064"/>
      <c r="W2064"/>
      <c r="AD2064" s="25" t="s">
        <v>667</v>
      </c>
      <c r="AE2064" s="25">
        <v>15.359452999999993</v>
      </c>
      <c r="AF2064" s="25">
        <v>15.359452999999993</v>
      </c>
      <c r="AG2064" s="25" t="s">
        <v>17</v>
      </c>
      <c r="AH2064" s="25" t="s">
        <v>225</v>
      </c>
    </row>
    <row r="2065" spans="1:34" x14ac:dyDescent="0.25">
      <c r="A2065" s="25"/>
      <c r="B2065" s="25"/>
      <c r="C2065" s="25"/>
      <c r="D2065" s="25"/>
      <c r="E2065" s="25"/>
      <c r="P2065"/>
      <c r="Q2065"/>
      <c r="R2065"/>
      <c r="S2065"/>
      <c r="T2065" s="26"/>
      <c r="U2065"/>
      <c r="V2065"/>
      <c r="W2065"/>
      <c r="AD2065" s="25" t="s">
        <v>682</v>
      </c>
      <c r="AE2065" s="25">
        <v>0.21977199999999994</v>
      </c>
      <c r="AF2065" s="25">
        <v>0.21977199999999994</v>
      </c>
      <c r="AG2065" s="25" t="s">
        <v>47</v>
      </c>
      <c r="AH2065" s="25" t="s">
        <v>218</v>
      </c>
    </row>
    <row r="2066" spans="1:34" x14ac:dyDescent="0.25">
      <c r="A2066" s="25"/>
      <c r="B2066" s="25"/>
      <c r="C2066" s="25"/>
      <c r="D2066" s="25"/>
      <c r="E2066" s="25"/>
      <c r="P2066"/>
      <c r="Q2066"/>
      <c r="R2066"/>
      <c r="S2066"/>
      <c r="T2066" s="26"/>
      <c r="U2066"/>
      <c r="V2066"/>
      <c r="W2066"/>
      <c r="AD2066" s="25" t="s">
        <v>686</v>
      </c>
      <c r="AE2066" s="25">
        <v>0.20745500000000008</v>
      </c>
      <c r="AF2066" s="25">
        <v>0.20745500000000008</v>
      </c>
      <c r="AG2066" s="25" t="s">
        <v>47</v>
      </c>
      <c r="AH2066" s="25" t="s">
        <v>219</v>
      </c>
    </row>
    <row r="2067" spans="1:34" x14ac:dyDescent="0.25">
      <c r="A2067" s="25"/>
      <c r="B2067" s="25"/>
      <c r="C2067" s="25"/>
      <c r="D2067" s="25"/>
      <c r="E2067" s="25"/>
      <c r="P2067"/>
      <c r="Q2067"/>
      <c r="R2067"/>
      <c r="S2067"/>
      <c r="T2067" s="26"/>
      <c r="U2067"/>
      <c r="V2067"/>
      <c r="W2067"/>
      <c r="AD2067" s="25" t="s">
        <v>695</v>
      </c>
      <c r="AE2067" s="25">
        <v>15.026921000000005</v>
      </c>
      <c r="AF2067" s="25">
        <v>15.026921000000005</v>
      </c>
      <c r="AG2067" s="25" t="s">
        <v>204</v>
      </c>
      <c r="AH2067" s="25" t="s">
        <v>218</v>
      </c>
    </row>
    <row r="2068" spans="1:34" x14ac:dyDescent="0.25">
      <c r="A2068" s="25"/>
      <c r="B2068" s="25"/>
      <c r="C2068" s="25"/>
      <c r="D2068" s="25"/>
      <c r="E2068" s="25"/>
      <c r="P2068"/>
      <c r="Q2068"/>
      <c r="R2068"/>
      <c r="S2068"/>
      <c r="T2068" s="26"/>
      <c r="U2068"/>
      <c r="V2068"/>
      <c r="W2068"/>
      <c r="AD2068" s="25" t="s">
        <v>697</v>
      </c>
      <c r="AE2068" s="25">
        <v>14.618611999999994</v>
      </c>
      <c r="AF2068" s="25">
        <v>14.618611999999994</v>
      </c>
      <c r="AG2068" s="25" t="s">
        <v>204</v>
      </c>
      <c r="AH2068" s="25" t="s">
        <v>219</v>
      </c>
    </row>
    <row r="2069" spans="1:34" x14ac:dyDescent="0.25">
      <c r="A2069" s="25"/>
      <c r="B2069" s="25"/>
      <c r="C2069" s="25"/>
      <c r="D2069" s="25"/>
      <c r="E2069" s="25"/>
      <c r="P2069"/>
      <c r="Q2069"/>
      <c r="R2069"/>
      <c r="S2069"/>
      <c r="T2069" s="26"/>
      <c r="U2069"/>
      <c r="V2069"/>
      <c r="W2069"/>
      <c r="AD2069" s="25" t="s">
        <v>667</v>
      </c>
      <c r="AE2069" s="25">
        <v>15.359452999999993</v>
      </c>
      <c r="AF2069" s="25">
        <v>15.359452999999993</v>
      </c>
      <c r="AG2069" s="25" t="s">
        <v>17</v>
      </c>
      <c r="AH2069" s="25" t="s">
        <v>225</v>
      </c>
    </row>
    <row r="2070" spans="1:34" x14ac:dyDescent="0.25">
      <c r="A2070" s="25"/>
      <c r="B2070" s="25"/>
      <c r="C2070" s="25"/>
      <c r="D2070" s="25"/>
      <c r="E2070" s="25"/>
      <c r="P2070"/>
      <c r="Q2070"/>
      <c r="R2070"/>
      <c r="S2070"/>
      <c r="T2070" s="26"/>
      <c r="U2070"/>
      <c r="V2070"/>
      <c r="W2070"/>
      <c r="AD2070" s="25" t="s">
        <v>664</v>
      </c>
      <c r="AE2070" s="25">
        <v>15.765048999999996</v>
      </c>
      <c r="AF2070" s="25">
        <v>15.765048999999996</v>
      </c>
      <c r="AG2070" s="25" t="s">
        <v>17</v>
      </c>
      <c r="AH2070" s="25" t="s">
        <v>218</v>
      </c>
    </row>
    <row r="2071" spans="1:34" x14ac:dyDescent="0.25">
      <c r="A2071" s="25"/>
      <c r="B2071" s="25"/>
      <c r="C2071" s="25"/>
      <c r="D2071" s="25"/>
      <c r="E2071" s="25"/>
      <c r="P2071"/>
      <c r="Q2071"/>
      <c r="R2071"/>
      <c r="S2071"/>
      <c r="T2071" s="26"/>
      <c r="U2071"/>
      <c r="V2071"/>
      <c r="W2071"/>
      <c r="AD2071" s="25" t="s">
        <v>695</v>
      </c>
      <c r="AE2071" s="25">
        <v>15.026921000000005</v>
      </c>
      <c r="AF2071" s="25">
        <v>15.026921000000005</v>
      </c>
      <c r="AG2071" s="25" t="s">
        <v>204</v>
      </c>
      <c r="AH2071" s="25" t="s">
        <v>218</v>
      </c>
    </row>
    <row r="2072" spans="1:34" x14ac:dyDescent="0.25">
      <c r="A2072" s="25"/>
      <c r="B2072" s="25"/>
      <c r="C2072" s="25"/>
      <c r="D2072" s="25"/>
      <c r="E2072" s="25"/>
      <c r="P2072"/>
      <c r="Q2072"/>
      <c r="R2072"/>
      <c r="S2072"/>
      <c r="T2072" s="26"/>
      <c r="U2072"/>
      <c r="V2072"/>
      <c r="W2072"/>
      <c r="AD2072" s="25" t="s">
        <v>697</v>
      </c>
      <c r="AE2072" s="25">
        <v>14.618611999999994</v>
      </c>
      <c r="AF2072" s="25">
        <v>14.618611999999994</v>
      </c>
      <c r="AG2072" s="25" t="s">
        <v>204</v>
      </c>
      <c r="AH2072" s="25" t="s">
        <v>219</v>
      </c>
    </row>
    <row r="2073" spans="1:34" x14ac:dyDescent="0.25">
      <c r="A2073" s="25"/>
      <c r="B2073" s="25"/>
      <c r="C2073" s="25"/>
      <c r="D2073" s="25"/>
      <c r="E2073" s="25"/>
      <c r="P2073"/>
      <c r="Q2073"/>
      <c r="R2073"/>
      <c r="S2073"/>
      <c r="T2073" s="26"/>
      <c r="U2073"/>
      <c r="V2073"/>
      <c r="W2073"/>
      <c r="AD2073" s="25" t="s">
        <v>690</v>
      </c>
      <c r="AE2073" s="25">
        <v>12.854486999999999</v>
      </c>
      <c r="AF2073" s="25">
        <v>12.854486999999999</v>
      </c>
      <c r="AG2073" s="25" t="s">
        <v>87</v>
      </c>
      <c r="AH2073" s="25" t="s">
        <v>210</v>
      </c>
    </row>
    <row r="2074" spans="1:34" x14ac:dyDescent="0.25">
      <c r="A2074" s="25"/>
      <c r="B2074" s="25"/>
      <c r="C2074" s="25"/>
      <c r="D2074" s="25"/>
      <c r="E2074" s="25"/>
      <c r="P2074"/>
      <c r="Q2074"/>
      <c r="R2074"/>
      <c r="S2074"/>
      <c r="T2074" s="26"/>
      <c r="U2074"/>
      <c r="V2074"/>
      <c r="W2074"/>
      <c r="AD2074" s="25" t="s">
        <v>635</v>
      </c>
      <c r="AE2074" s="25">
        <v>0.18816300000000014</v>
      </c>
      <c r="AF2074" s="25">
        <v>0.18816300000000014</v>
      </c>
      <c r="AG2074" s="25" t="s">
        <v>20</v>
      </c>
      <c r="AH2074" s="25" t="s">
        <v>218</v>
      </c>
    </row>
    <row r="2075" spans="1:34" x14ac:dyDescent="0.25">
      <c r="A2075" s="25"/>
      <c r="B2075" s="25"/>
      <c r="C2075" s="25"/>
      <c r="D2075" s="25"/>
      <c r="E2075" s="25"/>
      <c r="P2075"/>
      <c r="Q2075"/>
      <c r="R2075"/>
      <c r="S2075"/>
      <c r="T2075" s="26"/>
      <c r="U2075"/>
      <c r="V2075"/>
      <c r="W2075"/>
      <c r="AD2075" s="25" t="s">
        <v>639</v>
      </c>
      <c r="AE2075" s="25">
        <v>0.17584399999999997</v>
      </c>
      <c r="AF2075" s="25">
        <v>0.17584399999999997</v>
      </c>
      <c r="AG2075" s="25" t="s">
        <v>20</v>
      </c>
      <c r="AH2075" s="25" t="s">
        <v>219</v>
      </c>
    </row>
    <row r="2076" spans="1:34" x14ac:dyDescent="0.25">
      <c r="A2076" s="25"/>
      <c r="B2076" s="25"/>
      <c r="C2076" s="25"/>
      <c r="D2076" s="25"/>
      <c r="E2076" s="25"/>
      <c r="P2076"/>
      <c r="Q2076"/>
      <c r="R2076"/>
      <c r="S2076"/>
      <c r="T2076" s="26"/>
      <c r="U2076"/>
      <c r="V2076"/>
      <c r="W2076"/>
      <c r="AD2076" s="25" t="s">
        <v>682</v>
      </c>
      <c r="AE2076" s="25">
        <v>0.21977199999999994</v>
      </c>
      <c r="AF2076" s="25">
        <v>0.21977199999999994</v>
      </c>
      <c r="AG2076" s="25" t="s">
        <v>47</v>
      </c>
      <c r="AH2076" s="25" t="s">
        <v>218</v>
      </c>
    </row>
    <row r="2077" spans="1:34" x14ac:dyDescent="0.25">
      <c r="A2077" s="25"/>
      <c r="B2077" s="25"/>
      <c r="C2077" s="25"/>
      <c r="D2077" s="25"/>
      <c r="E2077" s="25"/>
      <c r="P2077"/>
      <c r="Q2077"/>
      <c r="R2077"/>
      <c r="S2077"/>
      <c r="T2077" s="26"/>
      <c r="U2077"/>
      <c r="V2077"/>
      <c r="W2077"/>
      <c r="AD2077" s="25" t="s">
        <v>686</v>
      </c>
      <c r="AE2077" s="25">
        <v>0.20745500000000008</v>
      </c>
      <c r="AF2077" s="25">
        <v>0.20745500000000008</v>
      </c>
      <c r="AG2077" s="25" t="s">
        <v>47</v>
      </c>
      <c r="AH2077" s="25" t="s">
        <v>219</v>
      </c>
    </row>
    <row r="2078" spans="1:34" x14ac:dyDescent="0.25">
      <c r="A2078" s="25"/>
      <c r="B2078" s="25"/>
      <c r="C2078" s="25"/>
      <c r="D2078" s="25"/>
      <c r="E2078" s="25"/>
      <c r="P2078"/>
      <c r="Q2078"/>
      <c r="R2078"/>
      <c r="S2078"/>
      <c r="T2078" s="26"/>
      <c r="U2078"/>
      <c r="V2078"/>
      <c r="W2078"/>
      <c r="AD2078" s="25" t="s">
        <v>661</v>
      </c>
      <c r="AE2078" s="25">
        <v>15.734137000000006</v>
      </c>
      <c r="AF2078" s="25">
        <v>15.734137000000006</v>
      </c>
      <c r="AG2078" s="25" t="s">
        <v>15</v>
      </c>
      <c r="AH2078" s="25" t="s">
        <v>219</v>
      </c>
    </row>
    <row r="2079" spans="1:34" x14ac:dyDescent="0.25">
      <c r="A2079" s="25"/>
      <c r="B2079" s="25"/>
      <c r="C2079" s="25"/>
      <c r="D2079" s="25"/>
      <c r="E2079" s="25"/>
      <c r="P2079"/>
      <c r="Q2079"/>
      <c r="R2079"/>
      <c r="S2079"/>
      <c r="T2079" s="26"/>
      <c r="U2079"/>
      <c r="V2079"/>
      <c r="W2079"/>
      <c r="AD2079" s="25" t="s">
        <v>656</v>
      </c>
      <c r="AE2079" s="25">
        <v>19.30333700000001</v>
      </c>
      <c r="AF2079" s="25">
        <v>19.30333700000001</v>
      </c>
      <c r="AG2079" s="25" t="s">
        <v>15</v>
      </c>
      <c r="AH2079" s="25" t="s">
        <v>218</v>
      </c>
    </row>
    <row r="2080" spans="1:34" x14ac:dyDescent="0.25">
      <c r="A2080" s="25"/>
      <c r="B2080" s="25"/>
      <c r="C2080" s="25"/>
      <c r="D2080" s="25"/>
      <c r="E2080" s="25"/>
      <c r="P2080"/>
      <c r="Q2080"/>
      <c r="R2080"/>
      <c r="S2080"/>
      <c r="T2080" s="26"/>
      <c r="U2080"/>
      <c r="V2080"/>
      <c r="W2080"/>
      <c r="AD2080" s="25" t="s">
        <v>998</v>
      </c>
      <c r="AE2080" s="25">
        <v>0.21400499999999986</v>
      </c>
      <c r="AF2080" s="25">
        <v>0.21400499999999986</v>
      </c>
      <c r="AG2080" s="25" t="s">
        <v>16</v>
      </c>
      <c r="AH2080" s="25" t="s">
        <v>219</v>
      </c>
    </row>
    <row r="2081" spans="1:34" x14ac:dyDescent="0.25">
      <c r="A2081" s="25"/>
      <c r="B2081" s="25"/>
      <c r="C2081" s="25"/>
      <c r="D2081" s="25"/>
      <c r="E2081" s="25"/>
      <c r="P2081"/>
      <c r="Q2081"/>
      <c r="R2081"/>
      <c r="S2081"/>
      <c r="T2081" s="26"/>
      <c r="U2081"/>
      <c r="V2081"/>
      <c r="W2081"/>
      <c r="AD2081" s="25" t="s">
        <v>996</v>
      </c>
      <c r="AE2081" s="25">
        <v>0.25396199999999997</v>
      </c>
      <c r="AF2081" s="25">
        <v>0.25396199999999997</v>
      </c>
      <c r="AG2081" s="25" t="s">
        <v>16</v>
      </c>
      <c r="AH2081" s="25" t="s">
        <v>218</v>
      </c>
    </row>
    <row r="2082" spans="1:34" x14ac:dyDescent="0.25">
      <c r="A2082" s="25"/>
      <c r="B2082" s="25"/>
      <c r="C2082" s="25"/>
      <c r="D2082" s="25"/>
      <c r="E2082" s="25"/>
      <c r="P2082"/>
      <c r="Q2082"/>
      <c r="R2082"/>
      <c r="S2082"/>
      <c r="T2082" s="26"/>
      <c r="U2082"/>
      <c r="V2082"/>
      <c r="W2082"/>
      <c r="AD2082" s="25" t="s">
        <v>667</v>
      </c>
      <c r="AE2082" s="25">
        <v>15.359452999999993</v>
      </c>
      <c r="AF2082" s="25">
        <v>15.359452999999993</v>
      </c>
      <c r="AG2082" s="25" t="s">
        <v>17</v>
      </c>
      <c r="AH2082" s="25" t="s">
        <v>225</v>
      </c>
    </row>
    <row r="2083" spans="1:34" x14ac:dyDescent="0.25">
      <c r="A2083" s="25"/>
      <c r="B2083" s="25"/>
      <c r="C2083" s="25"/>
      <c r="D2083" s="25"/>
      <c r="E2083" s="25"/>
      <c r="P2083"/>
      <c r="Q2083"/>
      <c r="R2083"/>
      <c r="S2083"/>
      <c r="T2083" s="26"/>
      <c r="U2083"/>
      <c r="V2083"/>
      <c r="W2083"/>
      <c r="AD2083" s="25" t="s">
        <v>664</v>
      </c>
      <c r="AE2083" s="25">
        <v>15.765048999999996</v>
      </c>
      <c r="AF2083" s="25">
        <v>15.765048999999996</v>
      </c>
      <c r="AG2083" s="25" t="s">
        <v>17</v>
      </c>
      <c r="AH2083" s="25" t="s">
        <v>218</v>
      </c>
    </row>
    <row r="2084" spans="1:34" x14ac:dyDescent="0.25">
      <c r="A2084" s="25"/>
      <c r="B2084" s="25"/>
      <c r="C2084" s="25"/>
      <c r="D2084" s="25"/>
      <c r="E2084" s="25"/>
      <c r="P2084"/>
      <c r="Q2084"/>
      <c r="R2084"/>
      <c r="S2084"/>
      <c r="T2084" s="26"/>
      <c r="U2084"/>
      <c r="V2084"/>
      <c r="W2084"/>
      <c r="AD2084" s="25" t="s">
        <v>695</v>
      </c>
      <c r="AE2084" s="25">
        <v>15.026921000000005</v>
      </c>
      <c r="AF2084" s="25">
        <v>15.026921000000005</v>
      </c>
      <c r="AG2084" s="25" t="s">
        <v>204</v>
      </c>
      <c r="AH2084" s="25" t="s">
        <v>218</v>
      </c>
    </row>
    <row r="2085" spans="1:34" x14ac:dyDescent="0.25">
      <c r="A2085" s="25"/>
      <c r="B2085" s="25"/>
      <c r="C2085" s="25"/>
      <c r="D2085" s="25"/>
      <c r="E2085" s="25"/>
      <c r="P2085"/>
      <c r="Q2085"/>
      <c r="R2085"/>
      <c r="S2085"/>
      <c r="T2085" s="26"/>
      <c r="U2085"/>
      <c r="V2085"/>
      <c r="W2085"/>
      <c r="AD2085" s="25" t="s">
        <v>697</v>
      </c>
      <c r="AE2085" s="25">
        <v>14.618611999999994</v>
      </c>
      <c r="AF2085" s="25">
        <v>14.618611999999994</v>
      </c>
      <c r="AG2085" s="25" t="s">
        <v>204</v>
      </c>
      <c r="AH2085" s="25" t="s">
        <v>219</v>
      </c>
    </row>
    <row r="2086" spans="1:34" x14ac:dyDescent="0.25">
      <c r="A2086" s="25"/>
      <c r="B2086" s="25"/>
      <c r="C2086" s="25"/>
      <c r="D2086" s="25"/>
      <c r="E2086" s="25"/>
      <c r="P2086"/>
      <c r="Q2086"/>
      <c r="R2086"/>
      <c r="S2086"/>
      <c r="T2086" s="26"/>
      <c r="U2086"/>
      <c r="V2086"/>
      <c r="W2086"/>
      <c r="AD2086" s="25" t="s">
        <v>690</v>
      </c>
      <c r="AE2086" s="25">
        <v>12.854486999999999</v>
      </c>
      <c r="AF2086" s="25">
        <v>12.854486999999999</v>
      </c>
      <c r="AG2086" s="25" t="s">
        <v>87</v>
      </c>
      <c r="AH2086" s="25" t="s">
        <v>210</v>
      </c>
    </row>
    <row r="2087" spans="1:34" x14ac:dyDescent="0.25">
      <c r="A2087" s="25"/>
      <c r="B2087" s="25"/>
      <c r="C2087" s="25"/>
      <c r="D2087" s="25"/>
      <c r="E2087" s="25"/>
      <c r="P2087"/>
      <c r="Q2087"/>
      <c r="R2087"/>
      <c r="S2087"/>
      <c r="T2087" s="26"/>
      <c r="U2087"/>
      <c r="V2087"/>
      <c r="W2087"/>
      <c r="AD2087" s="25" t="s">
        <v>635</v>
      </c>
      <c r="AE2087" s="25">
        <v>0.18816300000000014</v>
      </c>
      <c r="AF2087" s="25">
        <v>0.18816300000000014</v>
      </c>
      <c r="AG2087" s="25" t="s">
        <v>20</v>
      </c>
      <c r="AH2087" s="25" t="s">
        <v>218</v>
      </c>
    </row>
    <row r="2088" spans="1:34" x14ac:dyDescent="0.25">
      <c r="A2088" s="25"/>
      <c r="B2088" s="25"/>
      <c r="C2088" s="25"/>
      <c r="D2088" s="25"/>
      <c r="E2088" s="25"/>
      <c r="P2088"/>
      <c r="Q2088"/>
      <c r="R2088"/>
      <c r="S2088"/>
      <c r="T2088" s="26"/>
      <c r="U2088"/>
      <c r="V2088"/>
      <c r="W2088"/>
      <c r="AD2088" s="25" t="s">
        <v>639</v>
      </c>
      <c r="AE2088" s="25">
        <v>0.17584399999999997</v>
      </c>
      <c r="AF2088" s="25">
        <v>0.17584399999999997</v>
      </c>
      <c r="AG2088" s="25" t="s">
        <v>20</v>
      </c>
      <c r="AH2088" s="25" t="s">
        <v>219</v>
      </c>
    </row>
    <row r="2089" spans="1:34" x14ac:dyDescent="0.25">
      <c r="A2089" s="25"/>
      <c r="B2089" s="25"/>
      <c r="C2089" s="25"/>
      <c r="D2089" s="25"/>
      <c r="E2089" s="25"/>
      <c r="P2089"/>
      <c r="Q2089"/>
      <c r="R2089"/>
      <c r="S2089"/>
      <c r="T2089" s="26"/>
      <c r="U2089"/>
      <c r="V2089"/>
      <c r="W2089"/>
      <c r="AD2089" s="25" t="s">
        <v>682</v>
      </c>
      <c r="AE2089" s="25">
        <v>0.21977199999999994</v>
      </c>
      <c r="AF2089" s="25">
        <v>0.21977199999999994</v>
      </c>
      <c r="AG2089" s="25" t="s">
        <v>47</v>
      </c>
      <c r="AH2089" s="25" t="s">
        <v>218</v>
      </c>
    </row>
    <row r="2090" spans="1:34" x14ac:dyDescent="0.25">
      <c r="A2090" s="25"/>
      <c r="B2090" s="25"/>
      <c r="C2090" s="25"/>
      <c r="D2090" s="25"/>
      <c r="E2090" s="25"/>
      <c r="P2090"/>
      <c r="Q2090"/>
      <c r="R2090"/>
      <c r="S2090"/>
      <c r="T2090" s="26"/>
      <c r="U2090"/>
      <c r="V2090"/>
      <c r="W2090"/>
      <c r="AD2090" s="25" t="s">
        <v>686</v>
      </c>
      <c r="AE2090" s="25">
        <v>0.20745500000000008</v>
      </c>
      <c r="AF2090" s="25">
        <v>0.20745500000000008</v>
      </c>
      <c r="AG2090" s="25" t="s">
        <v>47</v>
      </c>
      <c r="AH2090" s="25" t="s">
        <v>219</v>
      </c>
    </row>
    <row r="2091" spans="1:34" x14ac:dyDescent="0.25">
      <c r="A2091" s="25"/>
      <c r="B2091" s="25"/>
      <c r="C2091" s="25"/>
      <c r="D2091" s="25"/>
      <c r="E2091" s="25"/>
      <c r="P2091"/>
      <c r="Q2091"/>
      <c r="R2091"/>
      <c r="S2091"/>
      <c r="T2091" s="26"/>
      <c r="U2091"/>
      <c r="V2091"/>
      <c r="W2091"/>
      <c r="AD2091" s="25" t="s">
        <v>661</v>
      </c>
      <c r="AE2091" s="25">
        <v>15.734137000000006</v>
      </c>
      <c r="AF2091" s="25">
        <v>15.734137000000006</v>
      </c>
      <c r="AG2091" s="25" t="s">
        <v>15</v>
      </c>
      <c r="AH2091" s="25" t="s">
        <v>219</v>
      </c>
    </row>
    <row r="2092" spans="1:34" x14ac:dyDescent="0.25">
      <c r="A2092" s="25"/>
      <c r="B2092" s="25"/>
      <c r="C2092" s="25"/>
      <c r="D2092" s="25"/>
      <c r="E2092" s="25"/>
      <c r="P2092"/>
      <c r="Q2092"/>
      <c r="R2092"/>
      <c r="S2092"/>
      <c r="T2092" s="26"/>
      <c r="U2092"/>
      <c r="V2092"/>
      <c r="W2092"/>
      <c r="AD2092" s="25" t="s">
        <v>656</v>
      </c>
      <c r="AE2092" s="25">
        <v>19.30333700000001</v>
      </c>
      <c r="AF2092" s="25">
        <v>19.30333700000001</v>
      </c>
      <c r="AG2092" s="25" t="s">
        <v>15</v>
      </c>
      <c r="AH2092" s="25" t="s">
        <v>218</v>
      </c>
    </row>
    <row r="2093" spans="1:34" x14ac:dyDescent="0.25">
      <c r="A2093" s="25"/>
      <c r="B2093" s="25"/>
      <c r="C2093" s="25"/>
      <c r="D2093" s="25"/>
      <c r="E2093" s="25"/>
      <c r="P2093"/>
      <c r="Q2093"/>
      <c r="R2093"/>
      <c r="S2093"/>
      <c r="T2093" s="26"/>
      <c r="U2093"/>
      <c r="V2093"/>
      <c r="W2093"/>
      <c r="AD2093" s="25" t="s">
        <v>667</v>
      </c>
      <c r="AE2093" s="25">
        <v>15.359452999999993</v>
      </c>
      <c r="AF2093" s="25">
        <v>15.359452999999993</v>
      </c>
      <c r="AG2093" s="25" t="s">
        <v>17</v>
      </c>
      <c r="AH2093" s="25" t="s">
        <v>225</v>
      </c>
    </row>
    <row r="2094" spans="1:34" x14ac:dyDescent="0.25">
      <c r="A2094" s="25"/>
      <c r="B2094" s="25"/>
      <c r="C2094" s="25"/>
      <c r="D2094" s="25"/>
      <c r="E2094" s="25"/>
      <c r="P2094"/>
      <c r="Q2094"/>
      <c r="R2094"/>
      <c r="S2094"/>
      <c r="T2094" s="26"/>
      <c r="U2094"/>
      <c r="V2094"/>
      <c r="W2094"/>
      <c r="AD2094" s="25" t="s">
        <v>664</v>
      </c>
      <c r="AE2094" s="25">
        <v>15.765048999999996</v>
      </c>
      <c r="AF2094" s="25">
        <v>15.765048999999996</v>
      </c>
      <c r="AG2094" s="25" t="s">
        <v>17</v>
      </c>
      <c r="AH2094" s="25" t="s">
        <v>218</v>
      </c>
    </row>
    <row r="2095" spans="1:34" x14ac:dyDescent="0.25">
      <c r="A2095" s="25"/>
      <c r="B2095" s="25"/>
      <c r="C2095" s="25"/>
      <c r="D2095" s="25"/>
      <c r="E2095" s="25"/>
      <c r="P2095"/>
      <c r="Q2095"/>
      <c r="R2095"/>
      <c r="S2095"/>
      <c r="T2095" s="26"/>
      <c r="U2095"/>
      <c r="V2095"/>
      <c r="W2095"/>
      <c r="AD2095" s="25" t="s">
        <v>998</v>
      </c>
      <c r="AE2095" s="25">
        <v>0.21400499999999986</v>
      </c>
      <c r="AF2095" s="25">
        <v>0.21400499999999986</v>
      </c>
      <c r="AG2095" s="25" t="s">
        <v>16</v>
      </c>
      <c r="AH2095" s="25" t="s">
        <v>219</v>
      </c>
    </row>
    <row r="2096" spans="1:34" x14ac:dyDescent="0.25">
      <c r="A2096" s="25"/>
      <c r="B2096" s="25"/>
      <c r="C2096" s="25"/>
      <c r="D2096" s="25"/>
      <c r="E2096" s="25"/>
      <c r="P2096"/>
      <c r="Q2096"/>
      <c r="R2096"/>
      <c r="S2096"/>
      <c r="T2096" s="26"/>
      <c r="U2096"/>
      <c r="V2096"/>
      <c r="W2096"/>
      <c r="AD2096" s="25" t="s">
        <v>996</v>
      </c>
      <c r="AE2096" s="25">
        <v>0.25396199999999997</v>
      </c>
      <c r="AF2096" s="25">
        <v>0.25396199999999997</v>
      </c>
      <c r="AG2096" s="25" t="s">
        <v>16</v>
      </c>
      <c r="AH2096" s="25" t="s">
        <v>218</v>
      </c>
    </row>
    <row r="2097" spans="1:34" x14ac:dyDescent="0.25">
      <c r="A2097" s="25"/>
      <c r="B2097" s="25"/>
      <c r="C2097" s="25"/>
      <c r="D2097" s="25"/>
      <c r="E2097" s="25"/>
      <c r="P2097"/>
      <c r="Q2097"/>
      <c r="R2097"/>
      <c r="S2097"/>
      <c r="T2097" s="26"/>
      <c r="U2097"/>
      <c r="V2097"/>
      <c r="W2097"/>
      <c r="AD2097" s="25" t="s">
        <v>695</v>
      </c>
      <c r="AE2097" s="25">
        <v>15.026921000000005</v>
      </c>
      <c r="AF2097" s="25">
        <v>15.026921000000005</v>
      </c>
      <c r="AG2097" s="25" t="s">
        <v>204</v>
      </c>
      <c r="AH2097" s="25" t="s">
        <v>218</v>
      </c>
    </row>
    <row r="2098" spans="1:34" x14ac:dyDescent="0.25">
      <c r="A2098" s="25"/>
      <c r="B2098" s="25"/>
      <c r="C2098" s="25"/>
      <c r="D2098" s="25"/>
      <c r="E2098" s="25"/>
      <c r="P2098"/>
      <c r="Q2098"/>
      <c r="R2098"/>
      <c r="S2098"/>
      <c r="T2098" s="26"/>
      <c r="U2098"/>
      <c r="V2098"/>
      <c r="W2098"/>
      <c r="AD2098" s="25" t="s">
        <v>697</v>
      </c>
      <c r="AE2098" s="25">
        <v>14.618611999999994</v>
      </c>
      <c r="AF2098" s="25">
        <v>14.618611999999994</v>
      </c>
      <c r="AG2098" s="25" t="s">
        <v>204</v>
      </c>
      <c r="AH2098" s="25" t="s">
        <v>219</v>
      </c>
    </row>
    <row r="2099" spans="1:34" x14ac:dyDescent="0.25">
      <c r="A2099" s="25"/>
      <c r="B2099" s="25"/>
      <c r="C2099" s="25"/>
      <c r="D2099" s="25"/>
      <c r="E2099" s="25"/>
      <c r="P2099"/>
      <c r="Q2099"/>
      <c r="R2099"/>
      <c r="S2099"/>
      <c r="T2099" s="26"/>
      <c r="U2099"/>
      <c r="V2099"/>
      <c r="W2099"/>
      <c r="AD2099" s="25" t="s">
        <v>690</v>
      </c>
      <c r="AE2099" s="25">
        <v>12.854486999999999</v>
      </c>
      <c r="AF2099" s="25">
        <v>12.854486999999999</v>
      </c>
      <c r="AG2099" s="25" t="s">
        <v>87</v>
      </c>
      <c r="AH2099" s="25" t="s">
        <v>210</v>
      </c>
    </row>
    <row r="2100" spans="1:34" x14ac:dyDescent="0.25">
      <c r="A2100" s="25"/>
      <c r="B2100" s="25"/>
      <c r="C2100" s="25"/>
      <c r="D2100" s="25"/>
      <c r="E2100" s="25"/>
      <c r="P2100"/>
      <c r="Q2100"/>
      <c r="R2100"/>
      <c r="S2100"/>
      <c r="T2100" s="26"/>
      <c r="U2100"/>
      <c r="V2100"/>
      <c r="W2100"/>
      <c r="AD2100" s="25" t="s">
        <v>690</v>
      </c>
      <c r="AE2100" s="25">
        <v>12.854486999999999</v>
      </c>
      <c r="AF2100" s="25">
        <v>12.854486999999999</v>
      </c>
      <c r="AG2100" s="25" t="s">
        <v>87</v>
      </c>
      <c r="AH2100" s="25" t="s">
        <v>210</v>
      </c>
    </row>
    <row r="2101" spans="1:34" x14ac:dyDescent="0.25">
      <c r="A2101" s="25"/>
      <c r="B2101" s="25"/>
      <c r="C2101" s="25"/>
      <c r="D2101" s="25"/>
      <c r="E2101" s="25"/>
      <c r="P2101"/>
      <c r="Q2101"/>
      <c r="R2101"/>
      <c r="S2101"/>
      <c r="T2101" s="26"/>
      <c r="U2101"/>
      <c r="V2101"/>
      <c r="W2101"/>
      <c r="AD2101" s="25" t="s">
        <v>635</v>
      </c>
      <c r="AE2101" s="25">
        <v>0.18816300000000014</v>
      </c>
      <c r="AF2101" s="25">
        <v>0.18816300000000014</v>
      </c>
      <c r="AG2101" s="25" t="s">
        <v>20</v>
      </c>
      <c r="AH2101" s="25" t="s">
        <v>218</v>
      </c>
    </row>
    <row r="2102" spans="1:34" x14ac:dyDescent="0.25">
      <c r="A2102" s="25"/>
      <c r="B2102" s="25"/>
      <c r="C2102" s="25"/>
      <c r="D2102" s="25"/>
      <c r="E2102" s="25"/>
      <c r="P2102"/>
      <c r="Q2102"/>
      <c r="R2102"/>
      <c r="S2102"/>
      <c r="T2102" s="26"/>
      <c r="U2102"/>
      <c r="V2102"/>
      <c r="W2102"/>
      <c r="AD2102" s="25" t="s">
        <v>639</v>
      </c>
      <c r="AE2102" s="25">
        <v>0.17584399999999997</v>
      </c>
      <c r="AF2102" s="25">
        <v>0.17584399999999997</v>
      </c>
      <c r="AG2102" s="25" t="s">
        <v>20</v>
      </c>
      <c r="AH2102" s="25" t="s">
        <v>219</v>
      </c>
    </row>
    <row r="2103" spans="1:34" x14ac:dyDescent="0.25">
      <c r="A2103" s="25"/>
      <c r="B2103" s="25"/>
      <c r="C2103" s="25"/>
      <c r="D2103" s="25"/>
      <c r="E2103" s="25"/>
      <c r="P2103"/>
      <c r="Q2103"/>
      <c r="R2103"/>
      <c r="S2103"/>
      <c r="T2103" s="26"/>
      <c r="U2103"/>
      <c r="V2103"/>
      <c r="W2103"/>
      <c r="AD2103" s="25" t="s">
        <v>682</v>
      </c>
      <c r="AE2103" s="25">
        <v>0.21977199999999994</v>
      </c>
      <c r="AF2103" s="25">
        <v>0.21977199999999994</v>
      </c>
      <c r="AG2103" s="25" t="s">
        <v>47</v>
      </c>
      <c r="AH2103" s="25" t="s">
        <v>218</v>
      </c>
    </row>
    <row r="2104" spans="1:34" x14ac:dyDescent="0.25">
      <c r="A2104" s="25"/>
      <c r="B2104" s="25"/>
      <c r="C2104" s="25"/>
      <c r="D2104" s="25"/>
      <c r="E2104" s="25"/>
      <c r="P2104"/>
      <c r="Q2104"/>
      <c r="R2104"/>
      <c r="S2104"/>
      <c r="T2104" s="26"/>
      <c r="U2104"/>
      <c r="V2104"/>
      <c r="W2104"/>
      <c r="AD2104" s="25" t="s">
        <v>686</v>
      </c>
      <c r="AE2104" s="25">
        <v>0.20745500000000008</v>
      </c>
      <c r="AF2104" s="25">
        <v>0.20745500000000008</v>
      </c>
      <c r="AG2104" s="25" t="s">
        <v>47</v>
      </c>
      <c r="AH2104" s="25" t="s">
        <v>219</v>
      </c>
    </row>
    <row r="2105" spans="1:34" x14ac:dyDescent="0.25">
      <c r="A2105" s="25"/>
      <c r="B2105" s="25"/>
      <c r="C2105" s="25"/>
      <c r="D2105" s="25"/>
      <c r="E2105" s="25"/>
      <c r="P2105"/>
      <c r="Q2105"/>
      <c r="R2105"/>
      <c r="S2105"/>
      <c r="T2105" s="26"/>
      <c r="U2105"/>
      <c r="V2105"/>
      <c r="W2105"/>
      <c r="AD2105" s="25" t="s">
        <v>661</v>
      </c>
      <c r="AE2105" s="25">
        <v>15.734137000000006</v>
      </c>
      <c r="AF2105" s="25">
        <v>15.734137000000006</v>
      </c>
      <c r="AG2105" s="25" t="s">
        <v>15</v>
      </c>
      <c r="AH2105" s="25" t="s">
        <v>219</v>
      </c>
    </row>
    <row r="2106" spans="1:34" x14ac:dyDescent="0.25">
      <c r="A2106" s="25"/>
      <c r="B2106" s="25"/>
      <c r="C2106" s="25"/>
      <c r="D2106" s="25"/>
      <c r="E2106" s="25"/>
      <c r="P2106"/>
      <c r="Q2106"/>
      <c r="R2106"/>
      <c r="S2106"/>
      <c r="T2106" s="26"/>
      <c r="U2106"/>
      <c r="V2106"/>
      <c r="W2106"/>
      <c r="AD2106" s="25" t="s">
        <v>656</v>
      </c>
      <c r="AE2106" s="25">
        <v>19.30333700000001</v>
      </c>
      <c r="AF2106" s="25">
        <v>19.30333700000001</v>
      </c>
      <c r="AG2106" s="25" t="s">
        <v>15</v>
      </c>
      <c r="AH2106" s="25" t="s">
        <v>218</v>
      </c>
    </row>
    <row r="2107" spans="1:34" x14ac:dyDescent="0.25">
      <c r="A2107" s="25"/>
      <c r="B2107" s="25"/>
      <c r="C2107" s="25"/>
      <c r="D2107" s="25"/>
      <c r="E2107" s="25"/>
      <c r="P2107"/>
      <c r="Q2107"/>
      <c r="R2107"/>
      <c r="S2107"/>
      <c r="T2107" s="26"/>
      <c r="U2107"/>
      <c r="V2107"/>
      <c r="W2107"/>
      <c r="AD2107" s="25" t="s">
        <v>667</v>
      </c>
      <c r="AE2107" s="25">
        <v>15.359452999999993</v>
      </c>
      <c r="AF2107" s="25">
        <v>15.359452999999993</v>
      </c>
      <c r="AG2107" s="25" t="s">
        <v>17</v>
      </c>
      <c r="AH2107" s="25" t="s">
        <v>225</v>
      </c>
    </row>
    <row r="2108" spans="1:34" x14ac:dyDescent="0.25">
      <c r="A2108" s="25"/>
      <c r="B2108" s="25"/>
      <c r="C2108" s="25"/>
      <c r="D2108" s="25"/>
      <c r="E2108" s="25"/>
      <c r="P2108"/>
      <c r="Q2108"/>
      <c r="R2108"/>
      <c r="S2108"/>
      <c r="T2108" s="26"/>
      <c r="U2108"/>
      <c r="V2108"/>
      <c r="W2108"/>
      <c r="AD2108" s="25" t="s">
        <v>664</v>
      </c>
      <c r="AE2108" s="25">
        <v>15.765048999999996</v>
      </c>
      <c r="AF2108" s="25">
        <v>15.765048999999996</v>
      </c>
      <c r="AG2108" s="25" t="s">
        <v>17</v>
      </c>
      <c r="AH2108" s="25" t="s">
        <v>218</v>
      </c>
    </row>
    <row r="2109" spans="1:34" x14ac:dyDescent="0.25">
      <c r="A2109" s="25"/>
      <c r="B2109" s="25"/>
      <c r="C2109" s="25"/>
      <c r="D2109" s="25"/>
      <c r="E2109" s="25"/>
      <c r="P2109"/>
      <c r="Q2109"/>
      <c r="R2109"/>
      <c r="S2109"/>
      <c r="T2109" s="26"/>
      <c r="U2109"/>
      <c r="V2109"/>
      <c r="W2109"/>
      <c r="AD2109" s="25" t="s">
        <v>998</v>
      </c>
      <c r="AE2109" s="25">
        <v>0.21400499999999986</v>
      </c>
      <c r="AF2109" s="25">
        <v>0.21400499999999986</v>
      </c>
      <c r="AG2109" s="25" t="s">
        <v>16</v>
      </c>
      <c r="AH2109" s="25" t="s">
        <v>219</v>
      </c>
    </row>
    <row r="2110" spans="1:34" x14ac:dyDescent="0.25">
      <c r="A2110" s="25"/>
      <c r="B2110" s="25"/>
      <c r="C2110" s="25"/>
      <c r="D2110" s="25"/>
      <c r="E2110" s="25"/>
      <c r="P2110"/>
      <c r="Q2110"/>
      <c r="R2110"/>
      <c r="S2110"/>
      <c r="T2110" s="26"/>
      <c r="U2110"/>
      <c r="V2110"/>
      <c r="W2110"/>
      <c r="AD2110" s="25" t="s">
        <v>996</v>
      </c>
      <c r="AE2110" s="25">
        <v>0.25396199999999997</v>
      </c>
      <c r="AF2110" s="25">
        <v>0.25396199999999997</v>
      </c>
      <c r="AG2110" s="25" t="s">
        <v>16</v>
      </c>
      <c r="AH2110" s="25" t="s">
        <v>218</v>
      </c>
    </row>
    <row r="2111" spans="1:34" x14ac:dyDescent="0.25">
      <c r="A2111" s="25"/>
      <c r="B2111" s="25"/>
      <c r="C2111" s="25"/>
      <c r="D2111" s="25"/>
      <c r="E2111" s="25"/>
      <c r="P2111"/>
      <c r="Q2111"/>
      <c r="R2111"/>
      <c r="S2111"/>
      <c r="T2111" s="26"/>
      <c r="U2111"/>
      <c r="V2111"/>
      <c r="W2111"/>
      <c r="AD2111" s="25" t="s">
        <v>695</v>
      </c>
      <c r="AE2111" s="25">
        <v>15.026921000000005</v>
      </c>
      <c r="AF2111" s="25">
        <v>15.026921000000005</v>
      </c>
      <c r="AG2111" s="25" t="s">
        <v>204</v>
      </c>
      <c r="AH2111" s="25" t="s">
        <v>218</v>
      </c>
    </row>
    <row r="2112" spans="1:34" x14ac:dyDescent="0.25">
      <c r="A2112" s="25"/>
      <c r="B2112" s="25"/>
      <c r="C2112" s="25"/>
      <c r="D2112" s="25"/>
      <c r="E2112" s="25"/>
      <c r="P2112"/>
      <c r="Q2112"/>
      <c r="R2112"/>
      <c r="S2112"/>
      <c r="T2112" s="26"/>
      <c r="U2112"/>
      <c r="V2112"/>
      <c r="W2112"/>
      <c r="AD2112" s="25" t="s">
        <v>697</v>
      </c>
      <c r="AE2112" s="25">
        <v>14.618611999999994</v>
      </c>
      <c r="AF2112" s="25">
        <v>14.618611999999994</v>
      </c>
      <c r="AG2112" s="25" t="s">
        <v>204</v>
      </c>
      <c r="AH2112" s="25" t="s">
        <v>219</v>
      </c>
    </row>
    <row r="2113" spans="1:34" x14ac:dyDescent="0.25">
      <c r="A2113" s="25"/>
      <c r="B2113" s="25"/>
      <c r="C2113" s="25"/>
      <c r="D2113" s="25"/>
      <c r="E2113" s="25"/>
      <c r="P2113"/>
      <c r="Q2113"/>
      <c r="R2113"/>
      <c r="S2113"/>
      <c r="T2113" s="26"/>
      <c r="U2113"/>
      <c r="V2113"/>
      <c r="W2113"/>
      <c r="AD2113" s="25" t="s">
        <v>690</v>
      </c>
      <c r="AE2113" s="25">
        <v>12.854486999999999</v>
      </c>
      <c r="AF2113" s="25">
        <v>12.854486999999999</v>
      </c>
      <c r="AG2113" s="25" t="s">
        <v>87</v>
      </c>
      <c r="AH2113" s="25" t="s">
        <v>210</v>
      </c>
    </row>
    <row r="2114" spans="1:34" x14ac:dyDescent="0.25">
      <c r="A2114" s="25"/>
      <c r="B2114" s="25"/>
      <c r="C2114" s="25"/>
      <c r="D2114" s="25"/>
      <c r="E2114" s="25"/>
      <c r="P2114"/>
      <c r="Q2114"/>
      <c r="R2114"/>
      <c r="S2114"/>
      <c r="T2114" s="26"/>
      <c r="U2114"/>
      <c r="V2114"/>
      <c r="W2114"/>
      <c r="AD2114" s="25" t="s">
        <v>635</v>
      </c>
      <c r="AE2114" s="25">
        <v>0.18816300000000014</v>
      </c>
      <c r="AF2114" s="25">
        <v>0.18816300000000014</v>
      </c>
      <c r="AG2114" s="25" t="s">
        <v>20</v>
      </c>
      <c r="AH2114" s="25" t="s">
        <v>218</v>
      </c>
    </row>
    <row r="2115" spans="1:34" x14ac:dyDescent="0.25">
      <c r="A2115" s="25"/>
      <c r="B2115" s="25"/>
      <c r="C2115" s="25"/>
      <c r="D2115" s="25"/>
      <c r="E2115" s="25"/>
      <c r="P2115"/>
      <c r="Q2115"/>
      <c r="R2115"/>
      <c r="S2115"/>
      <c r="T2115" s="26"/>
      <c r="U2115"/>
      <c r="V2115"/>
      <c r="W2115"/>
      <c r="AD2115" s="25" t="s">
        <v>639</v>
      </c>
      <c r="AE2115" s="25">
        <v>0.17584399999999997</v>
      </c>
      <c r="AF2115" s="25">
        <v>0.17584399999999997</v>
      </c>
      <c r="AG2115" s="25" t="s">
        <v>20</v>
      </c>
      <c r="AH2115" s="25" t="s">
        <v>219</v>
      </c>
    </row>
    <row r="2116" spans="1:34" x14ac:dyDescent="0.25">
      <c r="A2116" s="25"/>
      <c r="B2116" s="25"/>
      <c r="C2116" s="25"/>
      <c r="D2116" s="25"/>
      <c r="E2116" s="25"/>
      <c r="P2116"/>
      <c r="Q2116"/>
      <c r="R2116"/>
      <c r="S2116"/>
      <c r="T2116" s="26"/>
      <c r="U2116"/>
      <c r="V2116"/>
      <c r="W2116"/>
      <c r="AD2116" s="25" t="s">
        <v>682</v>
      </c>
      <c r="AE2116" s="25">
        <v>0.21977199999999994</v>
      </c>
      <c r="AF2116" s="25">
        <v>0.21977199999999994</v>
      </c>
      <c r="AG2116" s="25" t="s">
        <v>47</v>
      </c>
      <c r="AH2116" s="25" t="s">
        <v>218</v>
      </c>
    </row>
    <row r="2117" spans="1:34" x14ac:dyDescent="0.25">
      <c r="A2117" s="25"/>
      <c r="B2117" s="25"/>
      <c r="C2117" s="25"/>
      <c r="D2117" s="25"/>
      <c r="E2117" s="25"/>
      <c r="P2117"/>
      <c r="Q2117"/>
      <c r="R2117"/>
      <c r="S2117"/>
      <c r="T2117" s="26"/>
      <c r="U2117"/>
      <c r="V2117"/>
      <c r="W2117"/>
      <c r="AD2117" s="25" t="s">
        <v>686</v>
      </c>
      <c r="AE2117" s="25">
        <v>0.20745500000000008</v>
      </c>
      <c r="AF2117" s="25">
        <v>0.20745500000000008</v>
      </c>
      <c r="AG2117" s="25" t="s">
        <v>47</v>
      </c>
      <c r="AH2117" s="25" t="s">
        <v>219</v>
      </c>
    </row>
    <row r="2118" spans="1:34" x14ac:dyDescent="0.25">
      <c r="A2118" s="25"/>
      <c r="B2118" s="25"/>
      <c r="C2118" s="25"/>
      <c r="D2118" s="25"/>
      <c r="E2118" s="25"/>
      <c r="P2118"/>
      <c r="Q2118"/>
      <c r="R2118"/>
      <c r="S2118"/>
      <c r="T2118" s="26"/>
      <c r="U2118"/>
      <c r="V2118"/>
      <c r="W2118"/>
      <c r="AD2118" s="25" t="s">
        <v>661</v>
      </c>
      <c r="AE2118" s="25">
        <v>15.734137000000006</v>
      </c>
      <c r="AF2118" s="25">
        <v>15.734137000000006</v>
      </c>
      <c r="AG2118" s="25" t="s">
        <v>15</v>
      </c>
      <c r="AH2118" s="25" t="s">
        <v>219</v>
      </c>
    </row>
    <row r="2119" spans="1:34" x14ac:dyDescent="0.25">
      <c r="A2119" s="25"/>
      <c r="B2119" s="25"/>
      <c r="C2119" s="25"/>
      <c r="D2119" s="25"/>
      <c r="E2119" s="25"/>
      <c r="P2119"/>
      <c r="Q2119"/>
      <c r="R2119"/>
      <c r="S2119"/>
      <c r="T2119" s="26"/>
      <c r="U2119"/>
      <c r="V2119"/>
      <c r="W2119"/>
      <c r="AD2119" s="25" t="s">
        <v>656</v>
      </c>
      <c r="AE2119" s="25">
        <v>19.30333700000001</v>
      </c>
      <c r="AF2119" s="25">
        <v>19.30333700000001</v>
      </c>
      <c r="AG2119" s="25" t="s">
        <v>15</v>
      </c>
      <c r="AH2119" s="25" t="s">
        <v>218</v>
      </c>
    </row>
    <row r="2120" spans="1:34" x14ac:dyDescent="0.25">
      <c r="A2120" s="25"/>
      <c r="B2120" s="25"/>
      <c r="C2120" s="25"/>
      <c r="D2120" s="25"/>
      <c r="E2120" s="25"/>
      <c r="P2120"/>
      <c r="Q2120"/>
      <c r="R2120"/>
      <c r="S2120"/>
      <c r="T2120" s="26"/>
      <c r="U2120"/>
      <c r="V2120"/>
      <c r="W2120"/>
      <c r="AD2120" s="25" t="s">
        <v>667</v>
      </c>
      <c r="AE2120" s="25">
        <v>15.359452999999993</v>
      </c>
      <c r="AF2120" s="25">
        <v>15.359452999999993</v>
      </c>
      <c r="AG2120" s="25" t="s">
        <v>17</v>
      </c>
      <c r="AH2120" s="25" t="s">
        <v>225</v>
      </c>
    </row>
    <row r="2121" spans="1:34" x14ac:dyDescent="0.25">
      <c r="A2121" s="25"/>
      <c r="B2121" s="25"/>
      <c r="C2121" s="25"/>
      <c r="D2121" s="25"/>
      <c r="E2121" s="25"/>
      <c r="P2121"/>
      <c r="Q2121"/>
      <c r="R2121"/>
      <c r="S2121"/>
      <c r="T2121" s="26"/>
      <c r="U2121"/>
      <c r="V2121"/>
      <c r="W2121"/>
      <c r="AD2121" s="25" t="s">
        <v>664</v>
      </c>
      <c r="AE2121" s="25">
        <v>15.765048999999996</v>
      </c>
      <c r="AF2121" s="25">
        <v>15.765048999999996</v>
      </c>
      <c r="AG2121" s="25" t="s">
        <v>17</v>
      </c>
      <c r="AH2121" s="25" t="s">
        <v>218</v>
      </c>
    </row>
    <row r="2122" spans="1:34" x14ac:dyDescent="0.25">
      <c r="A2122" s="25"/>
      <c r="B2122" s="25"/>
      <c r="C2122" s="25"/>
      <c r="D2122" s="25"/>
      <c r="E2122" s="25"/>
      <c r="P2122"/>
      <c r="Q2122"/>
      <c r="R2122"/>
      <c r="S2122"/>
      <c r="T2122" s="26"/>
      <c r="U2122"/>
      <c r="V2122"/>
      <c r="W2122"/>
      <c r="AD2122" s="25" t="s">
        <v>998</v>
      </c>
      <c r="AE2122" s="25">
        <v>0.21400499999999986</v>
      </c>
      <c r="AF2122" s="25">
        <v>0.21400499999999986</v>
      </c>
      <c r="AG2122" s="25" t="s">
        <v>16</v>
      </c>
      <c r="AH2122" s="25" t="s">
        <v>219</v>
      </c>
    </row>
    <row r="2123" spans="1:34" x14ac:dyDescent="0.25">
      <c r="A2123" s="25"/>
      <c r="B2123" s="25"/>
      <c r="C2123" s="25"/>
      <c r="D2123" s="25"/>
      <c r="E2123" s="25"/>
      <c r="P2123"/>
      <c r="Q2123"/>
      <c r="R2123"/>
      <c r="S2123"/>
      <c r="T2123" s="26"/>
      <c r="U2123"/>
      <c r="V2123"/>
      <c r="W2123"/>
      <c r="AD2123" s="25" t="s">
        <v>996</v>
      </c>
      <c r="AE2123" s="25">
        <v>0.25396199999999997</v>
      </c>
      <c r="AF2123" s="25">
        <v>0.25396199999999997</v>
      </c>
      <c r="AG2123" s="25" t="s">
        <v>16</v>
      </c>
      <c r="AH2123" s="25" t="s">
        <v>218</v>
      </c>
    </row>
    <row r="2124" spans="1:34" x14ac:dyDescent="0.25">
      <c r="A2124" s="25"/>
      <c r="B2124" s="25"/>
      <c r="C2124" s="25"/>
      <c r="D2124" s="25"/>
      <c r="E2124" s="25"/>
      <c r="P2124"/>
      <c r="Q2124"/>
      <c r="R2124"/>
      <c r="S2124"/>
      <c r="T2124" s="26"/>
      <c r="U2124"/>
      <c r="V2124"/>
      <c r="W2124"/>
      <c r="AD2124" s="25" t="s">
        <v>663</v>
      </c>
      <c r="AE2124" s="25">
        <v>15.443956999999999</v>
      </c>
      <c r="AF2124" s="25">
        <v>15.443956999999999</v>
      </c>
      <c r="AG2124" s="25" t="s">
        <v>15</v>
      </c>
      <c r="AH2124" s="25" t="s">
        <v>223</v>
      </c>
    </row>
    <row r="2125" spans="1:34" x14ac:dyDescent="0.25">
      <c r="A2125" s="25"/>
      <c r="B2125" s="25"/>
      <c r="C2125" s="25"/>
      <c r="D2125" s="25"/>
      <c r="E2125" s="25"/>
      <c r="P2125"/>
      <c r="Q2125"/>
      <c r="R2125"/>
      <c r="S2125"/>
      <c r="T2125" s="26"/>
      <c r="U2125"/>
      <c r="V2125"/>
      <c r="W2125"/>
      <c r="AD2125" s="25" t="s">
        <v>659</v>
      </c>
      <c r="AE2125" s="25">
        <v>19.012426999999999</v>
      </c>
      <c r="AF2125" s="25">
        <v>19.012426999999999</v>
      </c>
      <c r="AG2125" s="25" t="s">
        <v>15</v>
      </c>
      <c r="AH2125" s="25" t="s">
        <v>222</v>
      </c>
    </row>
    <row r="2126" spans="1:34" x14ac:dyDescent="0.25">
      <c r="A2126" s="25"/>
      <c r="B2126" s="25"/>
      <c r="C2126" s="25"/>
      <c r="D2126" s="25"/>
      <c r="E2126" s="25"/>
      <c r="P2126"/>
      <c r="Q2126"/>
      <c r="R2126"/>
      <c r="S2126"/>
      <c r="T2126" s="26"/>
      <c r="U2126"/>
      <c r="V2126"/>
      <c r="W2126"/>
      <c r="AD2126" s="25" t="s">
        <v>685</v>
      </c>
      <c r="AE2126" s="25">
        <v>0.21431500000000001</v>
      </c>
      <c r="AF2126" s="25">
        <v>0.21431500000000001</v>
      </c>
      <c r="AG2126" s="25" t="s">
        <v>47</v>
      </c>
      <c r="AH2126" s="25" t="s">
        <v>222</v>
      </c>
    </row>
    <row r="2127" spans="1:34" x14ac:dyDescent="0.25">
      <c r="A2127" s="25"/>
      <c r="B2127" s="25"/>
      <c r="C2127" s="25"/>
      <c r="D2127" s="25"/>
      <c r="E2127" s="25"/>
      <c r="P2127"/>
      <c r="Q2127"/>
      <c r="R2127"/>
      <c r="S2127"/>
      <c r="T2127" s="26"/>
      <c r="U2127"/>
      <c r="V2127"/>
      <c r="W2127"/>
      <c r="AD2127" s="25" t="s">
        <v>689</v>
      </c>
      <c r="AE2127" s="25">
        <v>0.20093800000000001</v>
      </c>
      <c r="AF2127" s="25">
        <v>0.20093800000000001</v>
      </c>
      <c r="AG2127" s="25" t="s">
        <v>47</v>
      </c>
      <c r="AH2127" s="25" t="s">
        <v>223</v>
      </c>
    </row>
    <row r="2128" spans="1:34" x14ac:dyDescent="0.25">
      <c r="A2128" s="25"/>
      <c r="B2128" s="25"/>
      <c r="C2128" s="25"/>
      <c r="D2128" s="25"/>
      <c r="E2128" s="25"/>
      <c r="P2128"/>
      <c r="Q2128"/>
      <c r="R2128"/>
      <c r="S2128"/>
      <c r="T2128" s="26"/>
      <c r="U2128"/>
      <c r="V2128"/>
      <c r="W2128"/>
      <c r="AD2128" s="25" t="s">
        <v>999</v>
      </c>
      <c r="AE2128" s="25">
        <v>0.21088700000000002</v>
      </c>
      <c r="AF2128" s="25">
        <v>0.21088700000000002</v>
      </c>
      <c r="AG2128" s="25" t="s">
        <v>16</v>
      </c>
      <c r="AH2128" s="25" t="s">
        <v>223</v>
      </c>
    </row>
    <row r="2129" spans="1:34" x14ac:dyDescent="0.25">
      <c r="A2129" s="25"/>
      <c r="B2129" s="25"/>
      <c r="C2129" s="25"/>
      <c r="D2129" s="25"/>
      <c r="E2129" s="25"/>
      <c r="P2129"/>
      <c r="Q2129"/>
      <c r="R2129"/>
      <c r="S2129"/>
      <c r="T2129" s="26"/>
      <c r="U2129"/>
      <c r="V2129"/>
      <c r="W2129"/>
      <c r="AD2129" s="25" t="s">
        <v>997</v>
      </c>
      <c r="AE2129" s="25">
        <v>0.25118299999999999</v>
      </c>
      <c r="AF2129" s="25">
        <v>0.25118299999999999</v>
      </c>
      <c r="AG2129" s="25" t="s">
        <v>16</v>
      </c>
      <c r="AH2129" s="25" t="s">
        <v>222</v>
      </c>
    </row>
    <row r="2130" spans="1:34" x14ac:dyDescent="0.25">
      <c r="A2130" s="25"/>
      <c r="B2130" s="25"/>
      <c r="C2130" s="25"/>
      <c r="D2130" s="25"/>
      <c r="E2130" s="25"/>
      <c r="P2130"/>
      <c r="Q2130"/>
      <c r="R2130"/>
      <c r="S2130"/>
      <c r="T2130" s="26"/>
      <c r="U2130"/>
      <c r="V2130"/>
      <c r="W2130"/>
      <c r="AD2130" s="25" t="s">
        <v>666</v>
      </c>
      <c r="AE2130" s="25">
        <v>15.424535000000001</v>
      </c>
      <c r="AF2130" s="25">
        <v>15.424535000000001</v>
      </c>
      <c r="AG2130" s="25" t="s">
        <v>17</v>
      </c>
      <c r="AH2130" s="25" t="s">
        <v>224</v>
      </c>
    </row>
    <row r="2131" spans="1:34" x14ac:dyDescent="0.25">
      <c r="A2131" s="25"/>
      <c r="B2131" s="25"/>
      <c r="C2131" s="25"/>
      <c r="D2131" s="25"/>
      <c r="E2131" s="25"/>
      <c r="P2131"/>
      <c r="Q2131"/>
      <c r="R2131"/>
      <c r="S2131"/>
      <c r="T2131" s="26"/>
      <c r="U2131"/>
      <c r="V2131"/>
      <c r="W2131"/>
      <c r="AD2131" s="25" t="s">
        <v>665</v>
      </c>
      <c r="AE2131" s="25">
        <v>15.827437999999999</v>
      </c>
      <c r="AF2131" s="25">
        <v>15.827437999999999</v>
      </c>
      <c r="AG2131" s="25" t="s">
        <v>17</v>
      </c>
      <c r="AH2131" s="25" t="s">
        <v>210</v>
      </c>
    </row>
    <row r="2132" spans="1:34" x14ac:dyDescent="0.25">
      <c r="A2132" s="25"/>
      <c r="B2132" s="25"/>
      <c r="C2132" s="25"/>
      <c r="D2132" s="25"/>
      <c r="E2132" s="25"/>
      <c r="P2132"/>
      <c r="Q2132"/>
      <c r="R2132"/>
      <c r="S2132"/>
      <c r="T2132" s="26"/>
      <c r="U2132"/>
      <c r="V2132"/>
      <c r="W2132"/>
      <c r="AD2132" s="25" t="s">
        <v>695</v>
      </c>
      <c r="AE2132" s="25">
        <v>15.026921000000005</v>
      </c>
      <c r="AF2132" s="25">
        <v>15.026921000000005</v>
      </c>
      <c r="AG2132" s="25" t="s">
        <v>204</v>
      </c>
      <c r="AH2132" s="25" t="s">
        <v>218</v>
      </c>
    </row>
    <row r="2133" spans="1:34" x14ac:dyDescent="0.25">
      <c r="A2133" s="25"/>
      <c r="B2133" s="25"/>
      <c r="C2133" s="25"/>
      <c r="D2133" s="25"/>
      <c r="E2133" s="25"/>
      <c r="P2133"/>
      <c r="Q2133"/>
      <c r="R2133"/>
      <c r="S2133"/>
      <c r="T2133" s="26"/>
      <c r="U2133"/>
      <c r="V2133"/>
      <c r="W2133"/>
      <c r="AD2133" s="25" t="s">
        <v>696</v>
      </c>
      <c r="AE2133" s="25">
        <v>15.063449999999996</v>
      </c>
      <c r="AF2133" s="25">
        <v>15.063449999999996</v>
      </c>
      <c r="AG2133" s="25" t="s">
        <v>204</v>
      </c>
      <c r="AH2133" s="25" t="s">
        <v>222</v>
      </c>
    </row>
    <row r="2134" spans="1:34" x14ac:dyDescent="0.25">
      <c r="A2134" s="25"/>
      <c r="B2134" s="25"/>
      <c r="C2134" s="25"/>
      <c r="D2134" s="25"/>
      <c r="E2134" s="25"/>
      <c r="P2134"/>
      <c r="Q2134"/>
      <c r="R2134"/>
      <c r="S2134"/>
      <c r="T2134" s="26"/>
      <c r="U2134"/>
      <c r="V2134"/>
      <c r="W2134"/>
      <c r="AD2134" s="25" t="s">
        <v>697</v>
      </c>
      <c r="AE2134" s="25">
        <v>14.618611999999994</v>
      </c>
      <c r="AF2134" s="25">
        <v>14.618611999999994</v>
      </c>
      <c r="AG2134" s="25" t="s">
        <v>204</v>
      </c>
      <c r="AH2134" s="25" t="s">
        <v>219</v>
      </c>
    </row>
    <row r="2135" spans="1:34" x14ac:dyDescent="0.25">
      <c r="A2135" s="25"/>
      <c r="B2135" s="25"/>
      <c r="C2135" s="25"/>
      <c r="D2135" s="25"/>
      <c r="E2135" s="25"/>
      <c r="P2135"/>
      <c r="Q2135"/>
      <c r="R2135"/>
      <c r="S2135"/>
      <c r="T2135" s="26"/>
      <c r="U2135"/>
      <c r="V2135"/>
      <c r="W2135"/>
      <c r="AD2135" s="25" t="s">
        <v>698</v>
      </c>
      <c r="AE2135" s="25">
        <v>14.634362000000001</v>
      </c>
      <c r="AF2135" s="25">
        <v>14.634362000000001</v>
      </c>
      <c r="AG2135" s="25" t="s">
        <v>204</v>
      </c>
      <c r="AH2135" s="25" t="s">
        <v>223</v>
      </c>
    </row>
    <row r="2136" spans="1:34" x14ac:dyDescent="0.25">
      <c r="A2136" s="25"/>
      <c r="B2136" s="25"/>
      <c r="C2136" s="25"/>
      <c r="D2136" s="25"/>
      <c r="E2136" s="25"/>
      <c r="P2136"/>
      <c r="Q2136"/>
      <c r="R2136"/>
      <c r="S2136"/>
      <c r="T2136" s="26"/>
      <c r="U2136"/>
      <c r="V2136"/>
      <c r="W2136"/>
      <c r="AD2136" s="25" t="s">
        <v>1041</v>
      </c>
      <c r="AE2136" s="25">
        <v>1.84</v>
      </c>
      <c r="AF2136" s="25">
        <v>1.84</v>
      </c>
      <c r="AG2136" s="25" t="s">
        <v>203</v>
      </c>
      <c r="AH2136" s="25" t="s">
        <v>214</v>
      </c>
    </row>
    <row r="2137" spans="1:34" x14ac:dyDescent="0.25">
      <c r="A2137" s="25"/>
      <c r="B2137" s="25"/>
      <c r="C2137" s="25"/>
      <c r="D2137" s="25"/>
      <c r="E2137" s="25"/>
      <c r="P2137"/>
      <c r="Q2137"/>
      <c r="R2137"/>
      <c r="S2137"/>
      <c r="T2137" s="26"/>
      <c r="U2137"/>
      <c r="V2137"/>
      <c r="W2137"/>
      <c r="AD2137" s="25" t="s">
        <v>635</v>
      </c>
      <c r="AE2137" s="25">
        <v>0.18816300000000014</v>
      </c>
      <c r="AF2137" s="25">
        <v>0.18816300000000014</v>
      </c>
      <c r="AG2137" s="25" t="s">
        <v>20</v>
      </c>
      <c r="AH2137" s="25" t="s">
        <v>218</v>
      </c>
    </row>
    <row r="2138" spans="1:34" x14ac:dyDescent="0.25">
      <c r="A2138" s="25"/>
      <c r="B2138" s="25"/>
      <c r="C2138" s="25"/>
      <c r="D2138" s="25"/>
      <c r="E2138" s="25"/>
      <c r="P2138"/>
      <c r="Q2138"/>
      <c r="R2138"/>
      <c r="S2138"/>
      <c r="T2138" s="26"/>
      <c r="U2138"/>
      <c r="V2138"/>
      <c r="W2138"/>
      <c r="AD2138" s="25" t="s">
        <v>639</v>
      </c>
      <c r="AE2138" s="25">
        <v>0.17584399999999997</v>
      </c>
      <c r="AF2138" s="25">
        <v>0.17584399999999997</v>
      </c>
      <c r="AG2138" s="25" t="s">
        <v>20</v>
      </c>
      <c r="AH2138" s="25" t="s">
        <v>219</v>
      </c>
    </row>
    <row r="2139" spans="1:34" x14ac:dyDescent="0.25">
      <c r="A2139" s="25"/>
      <c r="B2139" s="25"/>
      <c r="C2139" s="25"/>
      <c r="D2139" s="25"/>
      <c r="E2139" s="25"/>
      <c r="P2139"/>
      <c r="Q2139"/>
      <c r="R2139"/>
      <c r="S2139"/>
      <c r="T2139" s="26"/>
      <c r="U2139"/>
      <c r="V2139"/>
      <c r="W2139"/>
      <c r="AD2139" s="25" t="s">
        <v>682</v>
      </c>
      <c r="AE2139" s="25">
        <v>0.21977199999999994</v>
      </c>
      <c r="AF2139" s="25">
        <v>0.21977199999999994</v>
      </c>
      <c r="AG2139" s="25" t="s">
        <v>47</v>
      </c>
      <c r="AH2139" s="25" t="s">
        <v>218</v>
      </c>
    </row>
    <row r="2140" spans="1:34" x14ac:dyDescent="0.25">
      <c r="A2140" s="25"/>
      <c r="B2140" s="25"/>
      <c r="C2140" s="25"/>
      <c r="D2140" s="25"/>
      <c r="E2140" s="25"/>
      <c r="P2140"/>
      <c r="Q2140"/>
      <c r="R2140"/>
      <c r="S2140"/>
      <c r="T2140" s="26"/>
      <c r="U2140"/>
      <c r="V2140"/>
      <c r="W2140"/>
      <c r="AD2140" s="25" t="s">
        <v>686</v>
      </c>
      <c r="AE2140" s="25">
        <v>0.20745500000000008</v>
      </c>
      <c r="AF2140" s="25">
        <v>0.20745500000000008</v>
      </c>
      <c r="AG2140" s="25" t="s">
        <v>47</v>
      </c>
      <c r="AH2140" s="25" t="s">
        <v>219</v>
      </c>
    </row>
    <row r="2141" spans="1:34" x14ac:dyDescent="0.25">
      <c r="A2141" s="25"/>
      <c r="B2141" s="25"/>
      <c r="C2141" s="25"/>
      <c r="D2141" s="25"/>
      <c r="E2141" s="25"/>
      <c r="P2141"/>
      <c r="Q2141"/>
      <c r="R2141"/>
      <c r="S2141"/>
      <c r="T2141" s="26"/>
      <c r="U2141"/>
      <c r="V2141"/>
      <c r="W2141"/>
      <c r="AD2141" s="25" t="s">
        <v>661</v>
      </c>
      <c r="AE2141" s="25">
        <v>15.734137000000006</v>
      </c>
      <c r="AF2141" s="25">
        <v>15.734137000000006</v>
      </c>
      <c r="AG2141" s="25" t="s">
        <v>15</v>
      </c>
      <c r="AH2141" s="25" t="s">
        <v>219</v>
      </c>
    </row>
    <row r="2142" spans="1:34" x14ac:dyDescent="0.25">
      <c r="A2142" s="25"/>
      <c r="B2142" s="25"/>
      <c r="C2142" s="25"/>
      <c r="D2142" s="25"/>
      <c r="E2142" s="25"/>
      <c r="P2142"/>
      <c r="Q2142"/>
      <c r="R2142"/>
      <c r="S2142"/>
      <c r="T2142" s="26"/>
      <c r="U2142"/>
      <c r="V2142"/>
      <c r="W2142"/>
      <c r="AD2142" s="25" t="s">
        <v>656</v>
      </c>
      <c r="AE2142" s="25">
        <v>19.30333700000001</v>
      </c>
      <c r="AF2142" s="25">
        <v>19.30333700000001</v>
      </c>
      <c r="AG2142" s="25" t="s">
        <v>15</v>
      </c>
      <c r="AH2142" s="25" t="s">
        <v>218</v>
      </c>
    </row>
    <row r="2143" spans="1:34" x14ac:dyDescent="0.25">
      <c r="A2143" s="25"/>
      <c r="B2143" s="25"/>
      <c r="C2143" s="25"/>
      <c r="D2143" s="25"/>
      <c r="E2143" s="25"/>
      <c r="P2143"/>
      <c r="Q2143"/>
      <c r="R2143"/>
      <c r="S2143"/>
      <c r="T2143" s="26"/>
      <c r="U2143"/>
      <c r="V2143"/>
      <c r="W2143"/>
      <c r="AD2143" s="25" t="s">
        <v>667</v>
      </c>
      <c r="AE2143" s="25">
        <v>15.359452999999993</v>
      </c>
      <c r="AF2143" s="25">
        <v>15.359452999999993</v>
      </c>
      <c r="AG2143" s="25" t="s">
        <v>17</v>
      </c>
      <c r="AH2143" s="25" t="s">
        <v>225</v>
      </c>
    </row>
    <row r="2144" spans="1:34" x14ac:dyDescent="0.25">
      <c r="A2144" s="25"/>
      <c r="B2144" s="25"/>
      <c r="C2144" s="25"/>
      <c r="D2144" s="25"/>
      <c r="E2144" s="25"/>
      <c r="P2144"/>
      <c r="Q2144"/>
      <c r="R2144"/>
      <c r="S2144"/>
      <c r="T2144" s="26"/>
      <c r="U2144"/>
      <c r="V2144"/>
      <c r="W2144"/>
      <c r="AD2144" s="25" t="s">
        <v>664</v>
      </c>
      <c r="AE2144" s="25">
        <v>15.765048999999996</v>
      </c>
      <c r="AF2144" s="25">
        <v>15.765048999999996</v>
      </c>
      <c r="AG2144" s="25" t="s">
        <v>17</v>
      </c>
      <c r="AH2144" s="25" t="s">
        <v>218</v>
      </c>
    </row>
    <row r="2145" spans="1:34" x14ac:dyDescent="0.25">
      <c r="A2145" s="25"/>
      <c r="B2145" s="25"/>
      <c r="C2145" s="25"/>
      <c r="D2145" s="25"/>
      <c r="E2145" s="25"/>
      <c r="P2145"/>
      <c r="Q2145"/>
      <c r="R2145"/>
      <c r="S2145"/>
      <c r="T2145" s="26"/>
      <c r="U2145"/>
      <c r="V2145"/>
      <c r="W2145"/>
      <c r="AD2145" s="25" t="s">
        <v>998</v>
      </c>
      <c r="AE2145" s="25">
        <v>0.21400499999999986</v>
      </c>
      <c r="AF2145" s="25">
        <v>0.21400499999999986</v>
      </c>
      <c r="AG2145" s="25" t="s">
        <v>16</v>
      </c>
      <c r="AH2145" s="25" t="s">
        <v>219</v>
      </c>
    </row>
    <row r="2146" spans="1:34" x14ac:dyDescent="0.25">
      <c r="A2146" s="25"/>
      <c r="B2146" s="25"/>
      <c r="C2146" s="25"/>
      <c r="D2146" s="25"/>
      <c r="E2146" s="25"/>
      <c r="P2146"/>
      <c r="Q2146"/>
      <c r="R2146"/>
      <c r="S2146"/>
      <c r="T2146" s="26"/>
      <c r="U2146"/>
      <c r="V2146"/>
      <c r="W2146"/>
      <c r="AD2146" s="25" t="s">
        <v>996</v>
      </c>
      <c r="AE2146" s="25">
        <v>0.25396199999999997</v>
      </c>
      <c r="AF2146" s="25">
        <v>0.25396199999999997</v>
      </c>
      <c r="AG2146" s="25" t="s">
        <v>16</v>
      </c>
      <c r="AH2146" s="25" t="s">
        <v>218</v>
      </c>
    </row>
    <row r="2147" spans="1:34" x14ac:dyDescent="0.25">
      <c r="A2147" s="25"/>
      <c r="B2147" s="25"/>
      <c r="C2147" s="25"/>
      <c r="D2147" s="25"/>
      <c r="E2147" s="25"/>
      <c r="P2147"/>
      <c r="Q2147"/>
      <c r="R2147"/>
      <c r="S2147"/>
      <c r="T2147" s="26"/>
      <c r="U2147"/>
      <c r="V2147"/>
      <c r="W2147"/>
      <c r="AD2147" s="25" t="s">
        <v>695</v>
      </c>
      <c r="AE2147" s="25">
        <v>15.026921000000005</v>
      </c>
      <c r="AF2147" s="25">
        <v>15.026921000000005</v>
      </c>
      <c r="AG2147" s="25" t="s">
        <v>204</v>
      </c>
      <c r="AH2147" s="25" t="s">
        <v>218</v>
      </c>
    </row>
    <row r="2148" spans="1:34" x14ac:dyDescent="0.25">
      <c r="A2148" s="25"/>
      <c r="B2148" s="25"/>
      <c r="C2148" s="25"/>
      <c r="D2148" s="25"/>
      <c r="E2148" s="25"/>
      <c r="P2148"/>
      <c r="Q2148"/>
      <c r="R2148"/>
      <c r="S2148"/>
      <c r="T2148" s="26"/>
      <c r="U2148"/>
      <c r="V2148"/>
      <c r="W2148"/>
      <c r="AD2148" s="25" t="s">
        <v>697</v>
      </c>
      <c r="AE2148" s="25">
        <v>14.618611999999994</v>
      </c>
      <c r="AF2148" s="25">
        <v>14.618611999999994</v>
      </c>
      <c r="AG2148" s="25" t="s">
        <v>204</v>
      </c>
      <c r="AH2148" s="25" t="s">
        <v>219</v>
      </c>
    </row>
    <row r="2149" spans="1:34" x14ac:dyDescent="0.25">
      <c r="A2149" s="25"/>
      <c r="B2149" s="25"/>
      <c r="C2149" s="25"/>
      <c r="D2149" s="25"/>
      <c r="E2149" s="25"/>
      <c r="P2149"/>
      <c r="Q2149"/>
      <c r="R2149"/>
      <c r="S2149"/>
      <c r="T2149" s="26"/>
      <c r="U2149"/>
      <c r="V2149"/>
      <c r="W2149"/>
      <c r="AD2149" s="25" t="s">
        <v>1039</v>
      </c>
      <c r="AE2149" s="25">
        <v>1.92</v>
      </c>
      <c r="AF2149" s="25">
        <v>1.92</v>
      </c>
      <c r="AG2149" s="25" t="s">
        <v>203</v>
      </c>
      <c r="AH2149" s="25" t="s">
        <v>210</v>
      </c>
    </row>
    <row r="2150" spans="1:34" x14ac:dyDescent="0.25">
      <c r="A2150" s="25"/>
      <c r="B2150" s="25"/>
      <c r="C2150" s="25"/>
      <c r="D2150" s="25"/>
      <c r="E2150" s="25"/>
      <c r="P2150"/>
      <c r="Q2150"/>
      <c r="R2150"/>
      <c r="S2150"/>
      <c r="T2150" s="26"/>
      <c r="U2150"/>
      <c r="V2150"/>
      <c r="W2150"/>
      <c r="AD2150" s="25" t="s">
        <v>690</v>
      </c>
      <c r="AE2150" s="25">
        <v>12.854486999999999</v>
      </c>
      <c r="AF2150" s="25">
        <v>12.854486999999999</v>
      </c>
      <c r="AG2150" s="25" t="s">
        <v>87</v>
      </c>
      <c r="AH2150" s="25" t="s">
        <v>210</v>
      </c>
    </row>
    <row r="2151" spans="1:34" x14ac:dyDescent="0.25">
      <c r="A2151" s="25"/>
      <c r="B2151" s="25"/>
      <c r="C2151" s="25"/>
      <c r="D2151" s="25"/>
      <c r="E2151" s="25"/>
      <c r="P2151"/>
      <c r="Q2151"/>
      <c r="R2151"/>
      <c r="S2151"/>
      <c r="T2151" s="26"/>
      <c r="U2151"/>
      <c r="V2151"/>
      <c r="W2151"/>
      <c r="AD2151" s="25" t="s">
        <v>1029</v>
      </c>
      <c r="AE2151" s="25">
        <v>2.4700000000000002</v>
      </c>
      <c r="AF2151" s="25">
        <v>2.4700000000000002</v>
      </c>
      <c r="AG2151" s="25" t="s">
        <v>5</v>
      </c>
      <c r="AH2151" s="25" t="s">
        <v>214</v>
      </c>
    </row>
    <row r="2152" spans="1:34" x14ac:dyDescent="0.25">
      <c r="A2152" s="25"/>
      <c r="B2152" s="25"/>
      <c r="C2152" s="25"/>
      <c r="D2152" s="25"/>
      <c r="E2152" s="25"/>
      <c r="P2152"/>
      <c r="Q2152"/>
      <c r="R2152"/>
      <c r="S2152"/>
      <c r="T2152" s="26"/>
      <c r="U2152"/>
      <c r="V2152"/>
      <c r="W2152"/>
      <c r="AD2152" s="25" t="s">
        <v>1027</v>
      </c>
      <c r="AE2152" s="25">
        <v>5.51</v>
      </c>
      <c r="AF2152" s="25">
        <v>5.51</v>
      </c>
      <c r="AG2152" s="25" t="s">
        <v>5</v>
      </c>
      <c r="AH2152" s="25" t="s">
        <v>210</v>
      </c>
    </row>
    <row r="2153" spans="1:34" x14ac:dyDescent="0.25">
      <c r="A2153" s="25"/>
      <c r="B2153" s="25"/>
      <c r="C2153" s="25"/>
      <c r="D2153" s="25"/>
      <c r="E2153" s="25"/>
      <c r="P2153"/>
      <c r="Q2153"/>
      <c r="R2153"/>
      <c r="S2153"/>
      <c r="T2153" s="26"/>
      <c r="U2153"/>
      <c r="V2153"/>
      <c r="W2153"/>
      <c r="AD2153" s="25" t="s">
        <v>667</v>
      </c>
      <c r="AE2153" s="25">
        <v>15.359452999999993</v>
      </c>
      <c r="AF2153" s="25">
        <v>15.359452999999993</v>
      </c>
      <c r="AG2153" s="25" t="s">
        <v>17</v>
      </c>
      <c r="AH2153" s="25" t="s">
        <v>225</v>
      </c>
    </row>
    <row r="2154" spans="1:34" x14ac:dyDescent="0.25">
      <c r="A2154" s="25"/>
      <c r="B2154" s="25"/>
      <c r="C2154" s="25"/>
      <c r="D2154" s="25"/>
      <c r="E2154" s="25"/>
      <c r="P2154"/>
      <c r="Q2154"/>
      <c r="R2154"/>
      <c r="S2154"/>
      <c r="T2154" s="26"/>
      <c r="U2154"/>
      <c r="V2154"/>
      <c r="W2154"/>
      <c r="AD2154" s="25" t="s">
        <v>664</v>
      </c>
      <c r="AE2154" s="25">
        <v>15.765048999999996</v>
      </c>
      <c r="AF2154" s="25">
        <v>15.765048999999996</v>
      </c>
      <c r="AG2154" s="25" t="s">
        <v>17</v>
      </c>
      <c r="AH2154" s="25" t="s">
        <v>218</v>
      </c>
    </row>
    <row r="2155" spans="1:34" x14ac:dyDescent="0.25">
      <c r="A2155" s="25"/>
      <c r="B2155" s="25"/>
      <c r="C2155" s="25"/>
      <c r="D2155" s="25"/>
      <c r="E2155" s="25"/>
      <c r="P2155"/>
      <c r="Q2155"/>
      <c r="R2155"/>
      <c r="S2155"/>
      <c r="T2155" s="26"/>
      <c r="U2155"/>
      <c r="V2155"/>
      <c r="W2155"/>
      <c r="AD2155" s="25" t="s">
        <v>695</v>
      </c>
      <c r="AE2155" s="25">
        <v>15.026921000000005</v>
      </c>
      <c r="AF2155" s="25">
        <v>15.026921000000005</v>
      </c>
      <c r="AG2155" s="25" t="s">
        <v>204</v>
      </c>
      <c r="AH2155" s="25" t="s">
        <v>218</v>
      </c>
    </row>
    <row r="2156" spans="1:34" x14ac:dyDescent="0.25">
      <c r="A2156" s="25"/>
      <c r="B2156" s="25"/>
      <c r="C2156" s="25"/>
      <c r="D2156" s="25"/>
      <c r="E2156" s="25"/>
      <c r="P2156"/>
      <c r="Q2156"/>
      <c r="R2156"/>
      <c r="S2156"/>
      <c r="T2156" s="26"/>
      <c r="U2156"/>
      <c r="V2156"/>
      <c r="W2156"/>
      <c r="AD2156" s="25" t="s">
        <v>697</v>
      </c>
      <c r="AE2156" s="25">
        <v>14.618611999999994</v>
      </c>
      <c r="AF2156" s="25">
        <v>14.618611999999994</v>
      </c>
      <c r="AG2156" s="25" t="s">
        <v>204</v>
      </c>
      <c r="AH2156" s="25" t="s">
        <v>219</v>
      </c>
    </row>
    <row r="2157" spans="1:34" x14ac:dyDescent="0.25">
      <c r="A2157" s="25"/>
      <c r="B2157" s="25"/>
      <c r="C2157" s="25"/>
      <c r="D2157" s="25"/>
      <c r="E2157" s="25"/>
      <c r="P2157"/>
      <c r="Q2157"/>
      <c r="R2157"/>
      <c r="S2157"/>
      <c r="T2157" s="26"/>
      <c r="U2157"/>
      <c r="V2157"/>
      <c r="W2157"/>
      <c r="AD2157" s="25" t="s">
        <v>690</v>
      </c>
      <c r="AE2157" s="25">
        <v>12.854486999999999</v>
      </c>
      <c r="AF2157" s="25">
        <v>12.854486999999999</v>
      </c>
      <c r="AG2157" s="25" t="s">
        <v>87</v>
      </c>
      <c r="AH2157" s="25" t="s">
        <v>210</v>
      </c>
    </row>
    <row r="2158" spans="1:34" x14ac:dyDescent="0.25">
      <c r="A2158" s="25"/>
      <c r="B2158" s="25"/>
      <c r="C2158" s="25"/>
      <c r="D2158" s="25"/>
      <c r="E2158" s="25"/>
      <c r="P2158"/>
      <c r="Q2158"/>
      <c r="R2158"/>
      <c r="S2158"/>
      <c r="T2158" s="26"/>
      <c r="U2158"/>
      <c r="V2158"/>
      <c r="W2158"/>
      <c r="AD2158" s="25" t="s">
        <v>630</v>
      </c>
      <c r="AE2158" s="25">
        <v>0.9</v>
      </c>
      <c r="AF2158" s="25">
        <v>0.9</v>
      </c>
      <c r="AG2158" s="25" t="s">
        <v>2</v>
      </c>
      <c r="AH2158" s="25" t="s">
        <v>214</v>
      </c>
    </row>
    <row r="2159" spans="1:34" x14ac:dyDescent="0.25">
      <c r="A2159" s="25"/>
      <c r="B2159" s="25"/>
      <c r="C2159" s="25"/>
      <c r="D2159" s="25"/>
      <c r="E2159" s="25"/>
      <c r="P2159"/>
      <c r="Q2159"/>
      <c r="R2159"/>
      <c r="S2159"/>
      <c r="T2159" s="26"/>
      <c r="U2159"/>
      <c r="V2159"/>
      <c r="W2159"/>
      <c r="AD2159" s="25" t="s">
        <v>676</v>
      </c>
      <c r="AE2159" s="25">
        <v>0.29440899999999998</v>
      </c>
      <c r="AF2159" s="25">
        <v>0.29440899999999998</v>
      </c>
      <c r="AG2159" s="25" t="s">
        <v>41</v>
      </c>
      <c r="AH2159" s="25" t="s">
        <v>210</v>
      </c>
    </row>
    <row r="2160" spans="1:34" x14ac:dyDescent="0.25">
      <c r="A2160" s="25"/>
      <c r="B2160" s="25"/>
      <c r="C2160" s="25"/>
      <c r="D2160" s="25"/>
      <c r="E2160" s="25"/>
      <c r="P2160"/>
      <c r="Q2160"/>
      <c r="R2160"/>
      <c r="S2160"/>
      <c r="T2160" s="26"/>
      <c r="U2160"/>
      <c r="V2160"/>
      <c r="W2160"/>
      <c r="AD2160" s="25" t="s">
        <v>677</v>
      </c>
      <c r="AE2160" s="25">
        <v>0.29440899999999998</v>
      </c>
      <c r="AF2160" s="25">
        <v>0.29440899999999998</v>
      </c>
      <c r="AG2160" s="25" t="s">
        <v>41</v>
      </c>
      <c r="AH2160" s="25" t="s">
        <v>214</v>
      </c>
    </row>
    <row r="2161" spans="1:34" x14ac:dyDescent="0.25">
      <c r="A2161" s="25"/>
      <c r="B2161" s="25"/>
      <c r="C2161" s="25"/>
      <c r="D2161" s="25"/>
      <c r="E2161" s="25"/>
      <c r="P2161"/>
      <c r="Q2161"/>
      <c r="R2161"/>
      <c r="S2161"/>
      <c r="T2161" s="26"/>
      <c r="U2161"/>
      <c r="V2161"/>
      <c r="W2161"/>
      <c r="AD2161" s="25" t="s">
        <v>673</v>
      </c>
      <c r="AE2161" s="25">
        <v>0.25059999999999999</v>
      </c>
      <c r="AF2161" s="25">
        <v>0.25059999999999999</v>
      </c>
      <c r="AG2161" s="25" t="s">
        <v>40</v>
      </c>
      <c r="AH2161" s="25" t="s">
        <v>217</v>
      </c>
    </row>
    <row r="2162" spans="1:34" x14ac:dyDescent="0.25">
      <c r="A2162" s="25"/>
      <c r="B2162" s="25"/>
      <c r="C2162" s="25"/>
      <c r="D2162" s="25"/>
      <c r="E2162" s="25"/>
      <c r="P2162"/>
      <c r="Q2162"/>
      <c r="R2162"/>
      <c r="S2162"/>
      <c r="T2162" s="26"/>
      <c r="U2162"/>
      <c r="V2162"/>
      <c r="W2162"/>
      <c r="AD2162" s="25" t="s">
        <v>669</v>
      </c>
      <c r="AE2162" s="25">
        <v>0.26379999999999998</v>
      </c>
      <c r="AF2162" s="25">
        <v>0.26379999999999998</v>
      </c>
      <c r="AG2162" s="25" t="s">
        <v>40</v>
      </c>
      <c r="AH2162" s="25" t="s">
        <v>216</v>
      </c>
    </row>
    <row r="2163" spans="1:34" x14ac:dyDescent="0.25">
      <c r="A2163" s="25"/>
      <c r="B2163" s="25"/>
      <c r="C2163" s="25"/>
      <c r="D2163" s="25"/>
      <c r="E2163" s="25"/>
      <c r="P2163"/>
      <c r="Q2163"/>
      <c r="R2163"/>
      <c r="S2163"/>
      <c r="T2163" s="26"/>
      <c r="U2163"/>
      <c r="V2163"/>
      <c r="W2163"/>
      <c r="AD2163" s="25" t="s">
        <v>640</v>
      </c>
      <c r="AE2163" s="25">
        <v>0.16719999999999999</v>
      </c>
      <c r="AF2163" s="25">
        <v>0.16719999999999999</v>
      </c>
      <c r="AG2163" s="25" t="s">
        <v>20</v>
      </c>
      <c r="AH2163" s="25" t="s">
        <v>217</v>
      </c>
    </row>
    <row r="2164" spans="1:34" x14ac:dyDescent="0.25">
      <c r="A2164" s="25"/>
      <c r="B2164" s="25"/>
      <c r="C2164" s="25"/>
      <c r="D2164" s="25"/>
      <c r="E2164" s="25"/>
      <c r="P2164"/>
      <c r="Q2164"/>
      <c r="R2164"/>
      <c r="S2164"/>
      <c r="T2164" s="26"/>
      <c r="U2164"/>
      <c r="V2164"/>
      <c r="W2164"/>
      <c r="AD2164" s="25" t="s">
        <v>637</v>
      </c>
      <c r="AE2164" s="25">
        <v>0.17930000000000001</v>
      </c>
      <c r="AF2164" s="25">
        <v>0.17930000000000001</v>
      </c>
      <c r="AG2164" s="25" t="s">
        <v>20</v>
      </c>
      <c r="AH2164" s="25" t="s">
        <v>216</v>
      </c>
    </row>
    <row r="2165" spans="1:34" x14ac:dyDescent="0.25">
      <c r="A2165" s="25"/>
      <c r="B2165" s="25"/>
      <c r="C2165" s="25"/>
      <c r="D2165" s="25"/>
      <c r="E2165" s="25"/>
      <c r="P2165"/>
      <c r="Q2165"/>
      <c r="R2165"/>
      <c r="S2165"/>
      <c r="T2165" s="26"/>
      <c r="U2165"/>
      <c r="V2165"/>
      <c r="W2165"/>
      <c r="AD2165" s="25" t="s">
        <v>643</v>
      </c>
      <c r="AE2165" s="25">
        <v>0.30362300000000003</v>
      </c>
      <c r="AF2165" s="25">
        <v>0.30362300000000003</v>
      </c>
      <c r="AG2165" s="25" t="s">
        <v>11</v>
      </c>
      <c r="AH2165" s="25" t="s">
        <v>217</v>
      </c>
    </row>
    <row r="2166" spans="1:34" x14ac:dyDescent="0.25">
      <c r="A2166" s="25"/>
      <c r="B2166" s="25"/>
      <c r="C2166" s="25"/>
      <c r="D2166" s="25"/>
      <c r="E2166" s="25"/>
      <c r="P2166"/>
      <c r="Q2166"/>
      <c r="R2166"/>
      <c r="S2166"/>
      <c r="T2166" s="26"/>
      <c r="U2166"/>
      <c r="V2166"/>
      <c r="W2166"/>
      <c r="AD2166" s="25" t="s">
        <v>641</v>
      </c>
      <c r="AE2166" s="25">
        <v>0.30362300000000003</v>
      </c>
      <c r="AF2166" s="25">
        <v>0.30362300000000003</v>
      </c>
      <c r="AG2166" s="25" t="s">
        <v>11</v>
      </c>
      <c r="AH2166" s="25" t="s">
        <v>216</v>
      </c>
    </row>
    <row r="2167" spans="1:34" x14ac:dyDescent="0.25">
      <c r="A2167" s="25"/>
      <c r="B2167" s="25"/>
      <c r="C2167" s="25"/>
      <c r="D2167" s="25"/>
      <c r="E2167" s="25"/>
      <c r="P2167"/>
      <c r="Q2167"/>
      <c r="R2167"/>
      <c r="S2167"/>
      <c r="T2167" s="26"/>
      <c r="U2167"/>
      <c r="V2167"/>
      <c r="W2167"/>
      <c r="AD2167" s="25" t="s">
        <v>647</v>
      </c>
      <c r="AE2167" s="25">
        <v>0.29120000000000001</v>
      </c>
      <c r="AF2167" s="25">
        <v>0.29120000000000001</v>
      </c>
      <c r="AG2167" s="25" t="s">
        <v>13</v>
      </c>
      <c r="AH2167" s="25" t="s">
        <v>216</v>
      </c>
    </row>
    <row r="2168" spans="1:34" x14ac:dyDescent="0.25">
      <c r="A2168" s="25"/>
      <c r="B2168" s="25"/>
      <c r="C2168" s="25"/>
      <c r="D2168" s="25"/>
      <c r="E2168" s="25"/>
      <c r="P2168"/>
      <c r="Q2168"/>
      <c r="R2168"/>
      <c r="S2168"/>
      <c r="T2168" s="26"/>
      <c r="U2168"/>
      <c r="V2168"/>
      <c r="W2168"/>
      <c r="AD2168" s="25" t="s">
        <v>658</v>
      </c>
      <c r="AE2168" s="25">
        <v>18.727899999999998</v>
      </c>
      <c r="AF2168" s="25">
        <v>18.727899999999998</v>
      </c>
      <c r="AG2168" s="25" t="s">
        <v>15</v>
      </c>
      <c r="AH2168" s="25" t="s">
        <v>216</v>
      </c>
    </row>
    <row r="2169" spans="1:34" x14ac:dyDescent="0.25">
      <c r="A2169" s="25"/>
      <c r="B2169" s="25"/>
      <c r="C2169" s="25"/>
      <c r="D2169" s="25"/>
      <c r="E2169" s="25"/>
      <c r="P2169"/>
      <c r="Q2169"/>
      <c r="R2169"/>
      <c r="S2169"/>
      <c r="T2169" s="26"/>
      <c r="U2169"/>
      <c r="V2169"/>
      <c r="W2169"/>
      <c r="AD2169" s="25" t="s">
        <v>662</v>
      </c>
      <c r="AE2169" s="25">
        <v>15.1645</v>
      </c>
      <c r="AF2169" s="25">
        <v>15.1645</v>
      </c>
      <c r="AG2169" s="25" t="s">
        <v>15</v>
      </c>
      <c r="AH2169" s="25" t="s">
        <v>217</v>
      </c>
    </row>
    <row r="2170" spans="1:34" x14ac:dyDescent="0.25">
      <c r="A2170" s="25"/>
      <c r="B2170" s="25"/>
      <c r="C2170" s="25"/>
      <c r="D2170" s="25"/>
      <c r="E2170" s="25"/>
      <c r="P2170"/>
      <c r="Q2170"/>
      <c r="R2170"/>
      <c r="S2170"/>
      <c r="T2170" s="26"/>
      <c r="U2170"/>
      <c r="V2170"/>
      <c r="W2170"/>
      <c r="AD2170" s="25" t="s">
        <v>1001</v>
      </c>
      <c r="AE2170" s="25">
        <v>0.24319999999999997</v>
      </c>
      <c r="AF2170" s="25">
        <v>0.24319999999999997</v>
      </c>
      <c r="AG2170" s="25" t="s">
        <v>16</v>
      </c>
      <c r="AH2170" s="25" t="s">
        <v>216</v>
      </c>
    </row>
    <row r="2171" spans="1:34" x14ac:dyDescent="0.25">
      <c r="A2171" s="25"/>
      <c r="B2171" s="25"/>
      <c r="C2171" s="25"/>
      <c r="D2171" s="25"/>
      <c r="E2171" s="25"/>
      <c r="P2171"/>
      <c r="Q2171"/>
      <c r="R2171"/>
      <c r="S2171"/>
      <c r="T2171" s="26"/>
      <c r="U2171"/>
      <c r="V2171"/>
      <c r="W2171"/>
      <c r="AD2171" s="25" t="s">
        <v>1003</v>
      </c>
      <c r="AE2171" s="25">
        <v>0.2036</v>
      </c>
      <c r="AF2171" s="25">
        <v>0.2036</v>
      </c>
      <c r="AG2171" s="25" t="s">
        <v>16</v>
      </c>
      <c r="AH2171" s="25" t="s">
        <v>217</v>
      </c>
    </row>
    <row r="2172" spans="1:34" x14ac:dyDescent="0.25">
      <c r="A2172" s="25"/>
      <c r="B2172" s="25"/>
      <c r="C2172" s="25"/>
      <c r="D2172" s="25"/>
      <c r="E2172" s="25"/>
      <c r="P2172"/>
      <c r="Q2172"/>
      <c r="R2172"/>
      <c r="S2172"/>
      <c r="T2172" s="26"/>
      <c r="U2172"/>
      <c r="V2172"/>
      <c r="W2172"/>
      <c r="AD2172" s="25" t="s">
        <v>687</v>
      </c>
      <c r="AE2172" s="25">
        <v>0.19670000000000001</v>
      </c>
      <c r="AF2172" s="25">
        <v>0.19670000000000001</v>
      </c>
      <c r="AG2172" s="25" t="s">
        <v>47</v>
      </c>
      <c r="AH2172" s="25" t="s">
        <v>217</v>
      </c>
    </row>
    <row r="2173" spans="1:34" x14ac:dyDescent="0.25">
      <c r="A2173" s="25"/>
      <c r="B2173" s="25"/>
      <c r="C2173" s="25"/>
      <c r="D2173" s="25"/>
      <c r="E2173" s="25"/>
      <c r="P2173"/>
      <c r="Q2173"/>
      <c r="R2173"/>
      <c r="S2173"/>
      <c r="T2173" s="26"/>
      <c r="U2173"/>
      <c r="V2173"/>
      <c r="W2173"/>
      <c r="AD2173" s="25" t="s">
        <v>683</v>
      </c>
      <c r="AE2173" s="25">
        <v>0.23169999999999999</v>
      </c>
      <c r="AF2173" s="25">
        <v>0.23169999999999999</v>
      </c>
      <c r="AG2173" s="25" t="s">
        <v>47</v>
      </c>
      <c r="AH2173" s="25" t="s">
        <v>216</v>
      </c>
    </row>
    <row r="2174" spans="1:34" x14ac:dyDescent="0.25">
      <c r="A2174" s="25"/>
      <c r="B2174" s="25"/>
      <c r="C2174" s="25"/>
      <c r="D2174" s="25"/>
      <c r="E2174" s="25"/>
      <c r="P2174"/>
      <c r="Q2174"/>
      <c r="R2174"/>
      <c r="S2174"/>
      <c r="T2174" s="26"/>
      <c r="U2174"/>
      <c r="V2174"/>
      <c r="W2174"/>
      <c r="AD2174" s="25" t="s">
        <v>691</v>
      </c>
      <c r="AE2174" s="25">
        <v>0.2331</v>
      </c>
      <c r="AF2174" s="25">
        <v>0.2331</v>
      </c>
      <c r="AG2174" s="25" t="s">
        <v>168</v>
      </c>
      <c r="AH2174" s="25" t="s">
        <v>216</v>
      </c>
    </row>
    <row r="2175" spans="1:34" x14ac:dyDescent="0.25">
      <c r="A2175" s="25"/>
      <c r="B2175" s="25"/>
      <c r="C2175" s="25"/>
      <c r="D2175" s="25"/>
      <c r="E2175" s="25"/>
      <c r="P2175"/>
      <c r="Q2175"/>
      <c r="R2175"/>
      <c r="S2175"/>
      <c r="T2175" s="26"/>
      <c r="U2175"/>
      <c r="V2175"/>
      <c r="W2175"/>
      <c r="AD2175" s="25" t="s">
        <v>693</v>
      </c>
      <c r="AE2175" s="25">
        <v>0.2243</v>
      </c>
      <c r="AF2175" s="25">
        <v>0.2243</v>
      </c>
      <c r="AG2175" s="25" t="s">
        <v>168</v>
      </c>
      <c r="AH2175" s="25" t="s">
        <v>217</v>
      </c>
    </row>
    <row r="2176" spans="1:34" x14ac:dyDescent="0.25">
      <c r="A2176" s="25"/>
      <c r="B2176" s="25"/>
      <c r="C2176" s="25"/>
      <c r="D2176" s="25"/>
      <c r="E2176" s="25"/>
      <c r="P2176"/>
      <c r="Q2176"/>
      <c r="R2176"/>
      <c r="S2176"/>
      <c r="T2176" s="26"/>
      <c r="U2176"/>
      <c r="V2176"/>
      <c r="W2176"/>
      <c r="AD2176" s="25" t="s">
        <v>629</v>
      </c>
      <c r="AE2176" s="25">
        <v>0.9</v>
      </c>
      <c r="AF2176" s="25">
        <v>0.9</v>
      </c>
      <c r="AG2176" s="25" t="s">
        <v>2</v>
      </c>
      <c r="AH2176" s="25" t="s">
        <v>210</v>
      </c>
    </row>
    <row r="2177" spans="1:34" x14ac:dyDescent="0.25">
      <c r="A2177" s="25"/>
      <c r="B2177" s="25"/>
      <c r="C2177" s="25"/>
      <c r="D2177" s="25"/>
      <c r="E2177" s="25"/>
      <c r="P2177"/>
      <c r="Q2177"/>
      <c r="R2177"/>
      <c r="S2177"/>
      <c r="T2177" s="26"/>
      <c r="U2177"/>
      <c r="V2177"/>
      <c r="W2177"/>
      <c r="AD2177" s="25" t="s">
        <v>1118</v>
      </c>
      <c r="AE2177" s="25">
        <v>0.18</v>
      </c>
      <c r="AF2177" s="25">
        <v>0.18</v>
      </c>
      <c r="AG2177" s="25" t="s">
        <v>60</v>
      </c>
      <c r="AH2177" s="25" t="s">
        <v>220</v>
      </c>
    </row>
    <row r="2178" spans="1:34" x14ac:dyDescent="0.25">
      <c r="A2178" s="25"/>
      <c r="B2178" s="25"/>
      <c r="C2178" s="25"/>
      <c r="D2178" s="25"/>
      <c r="E2178" s="25"/>
      <c r="P2178"/>
      <c r="Q2178"/>
      <c r="R2178"/>
      <c r="S2178"/>
      <c r="T2178" s="26"/>
      <c r="U2178"/>
      <c r="V2178"/>
      <c r="W2178"/>
      <c r="AD2178" s="25" t="s">
        <v>692</v>
      </c>
      <c r="AE2178" s="25">
        <v>0.21950000000000003</v>
      </c>
      <c r="AF2178" s="25">
        <v>0.21950000000000003</v>
      </c>
      <c r="AG2178" s="25" t="s">
        <v>168</v>
      </c>
      <c r="AH2178" s="25" t="s">
        <v>220</v>
      </c>
    </row>
    <row r="2179" spans="1:34" x14ac:dyDescent="0.25">
      <c r="A2179" s="25"/>
      <c r="B2179" s="25"/>
      <c r="C2179" s="25"/>
      <c r="D2179" s="25"/>
      <c r="E2179" s="25"/>
      <c r="P2179"/>
      <c r="Q2179"/>
      <c r="R2179"/>
      <c r="S2179"/>
      <c r="T2179" s="26"/>
      <c r="U2179"/>
      <c r="V2179"/>
      <c r="W2179"/>
      <c r="AD2179" s="25" t="s">
        <v>694</v>
      </c>
      <c r="AE2179" s="25">
        <v>0.19550000000000001</v>
      </c>
      <c r="AF2179" s="25">
        <v>0.19550000000000001</v>
      </c>
      <c r="AG2179" s="25" t="s">
        <v>168</v>
      </c>
      <c r="AH2179" s="25" t="s">
        <v>221</v>
      </c>
    </row>
    <row r="2180" spans="1:34" x14ac:dyDescent="0.25">
      <c r="A2180" s="25"/>
      <c r="B2180" s="25"/>
      <c r="C2180" s="25"/>
      <c r="D2180" s="25"/>
      <c r="E2180" s="25"/>
      <c r="P2180"/>
      <c r="Q2180"/>
      <c r="R2180"/>
      <c r="S2180"/>
      <c r="T2180" s="26"/>
      <c r="U2180"/>
      <c r="V2180"/>
      <c r="W2180"/>
      <c r="AD2180" s="25" t="s">
        <v>664</v>
      </c>
      <c r="AE2180" s="25">
        <v>15.765048999999996</v>
      </c>
      <c r="AF2180" s="25">
        <v>15.765048999999996</v>
      </c>
      <c r="AG2180" s="25" t="s">
        <v>17</v>
      </c>
      <c r="AH2180" s="25" t="s">
        <v>218</v>
      </c>
    </row>
    <row r="2181" spans="1:34" x14ac:dyDescent="0.25">
      <c r="A2181" s="25"/>
      <c r="B2181" s="25"/>
      <c r="C2181" s="25"/>
      <c r="D2181" s="25"/>
      <c r="E2181" s="25"/>
      <c r="P2181"/>
      <c r="Q2181"/>
      <c r="R2181"/>
      <c r="S2181"/>
      <c r="T2181" s="26"/>
      <c r="U2181"/>
      <c r="V2181"/>
      <c r="W2181"/>
      <c r="AD2181" s="25" t="s">
        <v>667</v>
      </c>
      <c r="AE2181" s="25">
        <v>15.359452999999993</v>
      </c>
      <c r="AF2181" s="25">
        <v>15.359452999999993</v>
      </c>
      <c r="AG2181" s="25" t="s">
        <v>17</v>
      </c>
      <c r="AH2181" s="25" t="s">
        <v>225</v>
      </c>
    </row>
    <row r="2182" spans="1:34" x14ac:dyDescent="0.25">
      <c r="A2182" s="25"/>
      <c r="B2182" s="25"/>
      <c r="C2182" s="25"/>
      <c r="D2182" s="25"/>
      <c r="E2182" s="25"/>
      <c r="P2182"/>
      <c r="Q2182"/>
      <c r="R2182"/>
      <c r="S2182"/>
      <c r="T2182" s="26"/>
      <c r="U2182"/>
      <c r="V2182"/>
      <c r="W2182"/>
      <c r="AD2182" s="25" t="s">
        <v>695</v>
      </c>
      <c r="AE2182" s="25">
        <v>15.026921000000005</v>
      </c>
      <c r="AF2182" s="25">
        <v>15.026921000000005</v>
      </c>
      <c r="AG2182" s="25" t="s">
        <v>204</v>
      </c>
      <c r="AH2182" s="25" t="s">
        <v>218</v>
      </c>
    </row>
    <row r="2183" spans="1:34" x14ac:dyDescent="0.25">
      <c r="A2183" s="25"/>
      <c r="B2183" s="25"/>
      <c r="C2183" s="25"/>
      <c r="D2183" s="25"/>
      <c r="E2183" s="25"/>
      <c r="P2183"/>
      <c r="Q2183"/>
      <c r="R2183"/>
      <c r="S2183"/>
      <c r="T2183" s="26"/>
      <c r="U2183"/>
      <c r="V2183"/>
      <c r="W2183"/>
      <c r="AD2183" s="25" t="s">
        <v>697</v>
      </c>
      <c r="AE2183" s="25">
        <v>14.618611999999994</v>
      </c>
      <c r="AF2183" s="25">
        <v>14.618611999999994</v>
      </c>
      <c r="AG2183" s="25" t="s">
        <v>204</v>
      </c>
      <c r="AH2183" s="25" t="s">
        <v>219</v>
      </c>
    </row>
    <row r="2184" spans="1:34" x14ac:dyDescent="0.25">
      <c r="A2184" s="25"/>
      <c r="B2184" s="25"/>
      <c r="C2184" s="25"/>
      <c r="D2184" s="25"/>
      <c r="E2184" s="25"/>
      <c r="P2184"/>
      <c r="Q2184"/>
      <c r="R2184"/>
      <c r="S2184"/>
      <c r="T2184" s="26"/>
      <c r="U2184"/>
      <c r="V2184"/>
      <c r="W2184"/>
      <c r="AD2184" s="25" t="s">
        <v>690</v>
      </c>
      <c r="AE2184" s="25">
        <v>12.854486999999999</v>
      </c>
      <c r="AF2184" s="25">
        <v>12.854486999999999</v>
      </c>
      <c r="AG2184" s="25" t="s">
        <v>87</v>
      </c>
      <c r="AH2184" s="25" t="s">
        <v>210</v>
      </c>
    </row>
    <row r="2185" spans="1:34" x14ac:dyDescent="0.25">
      <c r="A2185" s="25"/>
      <c r="B2185" s="25"/>
      <c r="C2185" s="25"/>
      <c r="D2185" s="25"/>
      <c r="E2185" s="25"/>
      <c r="P2185"/>
      <c r="Q2185"/>
      <c r="R2185"/>
      <c r="S2185"/>
      <c r="T2185" s="26"/>
      <c r="U2185"/>
      <c r="V2185"/>
      <c r="W2185"/>
      <c r="AD2185" s="25" t="s">
        <v>1091</v>
      </c>
      <c r="AE2185" s="25">
        <v>0.40089999999999998</v>
      </c>
      <c r="AF2185" s="25">
        <v>0.40089999999999998</v>
      </c>
      <c r="AG2185" s="25" t="s">
        <v>16</v>
      </c>
      <c r="AH2185" s="25" t="s">
        <v>214</v>
      </c>
    </row>
    <row r="2186" spans="1:34" x14ac:dyDescent="0.25">
      <c r="A2186" s="25"/>
      <c r="B2186" s="25"/>
      <c r="C2186" s="25"/>
      <c r="D2186" s="25"/>
      <c r="E2186" s="25"/>
      <c r="P2186"/>
      <c r="Q2186"/>
      <c r="R2186"/>
      <c r="S2186"/>
      <c r="T2186" s="26"/>
      <c r="U2186"/>
      <c r="V2186"/>
      <c r="W2186"/>
      <c r="AD2186" s="25" t="s">
        <v>1089</v>
      </c>
      <c r="AE2186" s="25">
        <v>0.49559999999999998</v>
      </c>
      <c r="AF2186" s="25">
        <v>0.49559999999999998</v>
      </c>
      <c r="AG2186" s="25" t="s">
        <v>16</v>
      </c>
      <c r="AH2186" s="25" t="s">
        <v>210</v>
      </c>
    </row>
    <row r="2187" spans="1:34" x14ac:dyDescent="0.25">
      <c r="A2187" s="25"/>
      <c r="B2187" s="25"/>
      <c r="C2187" s="25"/>
      <c r="D2187" s="25"/>
      <c r="E2187" s="25"/>
      <c r="P2187"/>
      <c r="Q2187"/>
      <c r="R2187"/>
      <c r="S2187"/>
      <c r="T2187" s="26"/>
      <c r="U2187"/>
      <c r="V2187"/>
      <c r="W2187"/>
      <c r="AD2187" s="25" t="s">
        <v>1085</v>
      </c>
      <c r="AE2187" s="25">
        <v>0.87749999999999995</v>
      </c>
      <c r="AF2187" s="25">
        <v>0.87749999999999995</v>
      </c>
      <c r="AG2187" s="25" t="s">
        <v>168</v>
      </c>
      <c r="AH2187" s="25" t="s">
        <v>210</v>
      </c>
    </row>
    <row r="2188" spans="1:34" x14ac:dyDescent="0.25">
      <c r="A2188" s="25"/>
      <c r="B2188" s="25"/>
      <c r="C2188" s="25"/>
      <c r="D2188" s="25"/>
      <c r="E2188" s="25"/>
      <c r="P2188"/>
      <c r="Q2188"/>
      <c r="R2188"/>
      <c r="S2188"/>
      <c r="T2188" s="26"/>
      <c r="U2188"/>
      <c r="V2188"/>
      <c r="W2188"/>
      <c r="AD2188" s="25" t="s">
        <v>1087</v>
      </c>
      <c r="AE2188" s="25">
        <v>0.84709999999999996</v>
      </c>
      <c r="AF2188" s="25">
        <v>0.84709999999999996</v>
      </c>
      <c r="AG2188" s="25" t="s">
        <v>168</v>
      </c>
      <c r="AH2188" s="25" t="s">
        <v>214</v>
      </c>
    </row>
    <row r="2189" spans="1:34" x14ac:dyDescent="0.25">
      <c r="A2189" s="25"/>
      <c r="B2189" s="25"/>
      <c r="C2189" s="25"/>
      <c r="D2189" s="25"/>
      <c r="E2189" s="25"/>
      <c r="P2189"/>
      <c r="Q2189"/>
      <c r="R2189"/>
      <c r="S2189"/>
      <c r="T2189" s="26"/>
      <c r="U2189"/>
      <c r="V2189"/>
      <c r="W2189"/>
      <c r="AD2189" s="25" t="s">
        <v>1115</v>
      </c>
      <c r="AE2189" s="25">
        <v>0.5</v>
      </c>
      <c r="AF2189" s="25">
        <v>0.5</v>
      </c>
      <c r="AG2189" s="25" t="s">
        <v>60</v>
      </c>
      <c r="AH2189" s="25" t="s">
        <v>210</v>
      </c>
    </row>
    <row r="2190" spans="1:34" x14ac:dyDescent="0.25">
      <c r="A2190" s="25"/>
      <c r="B2190" s="25"/>
      <c r="C2190" s="25"/>
      <c r="D2190" s="25"/>
      <c r="E2190" s="25"/>
      <c r="P2190"/>
      <c r="Q2190"/>
      <c r="R2190"/>
      <c r="S2190"/>
      <c r="T2190" s="26"/>
      <c r="U2190"/>
      <c r="V2190"/>
      <c r="W2190"/>
      <c r="AD2190" s="25" t="s">
        <v>635</v>
      </c>
      <c r="AE2190" s="25">
        <v>0.18816300000000014</v>
      </c>
      <c r="AF2190" s="25">
        <v>0.18816300000000014</v>
      </c>
      <c r="AG2190" s="25" t="s">
        <v>20</v>
      </c>
      <c r="AH2190" s="25" t="s">
        <v>218</v>
      </c>
    </row>
    <row r="2191" spans="1:34" x14ac:dyDescent="0.25">
      <c r="A2191" s="25"/>
      <c r="B2191" s="25"/>
      <c r="C2191" s="25"/>
      <c r="D2191" s="25"/>
      <c r="E2191" s="25"/>
      <c r="P2191"/>
      <c r="Q2191"/>
      <c r="R2191"/>
      <c r="S2191"/>
      <c r="T2191" s="26"/>
      <c r="U2191"/>
      <c r="V2191"/>
      <c r="W2191"/>
      <c r="AD2191" s="25" t="s">
        <v>639</v>
      </c>
      <c r="AE2191" s="25">
        <v>0.17584399999999997</v>
      </c>
      <c r="AF2191" s="25">
        <v>0.17584399999999997</v>
      </c>
      <c r="AG2191" s="25" t="s">
        <v>20</v>
      </c>
      <c r="AH2191" s="25" t="s">
        <v>219</v>
      </c>
    </row>
    <row r="2192" spans="1:34" x14ac:dyDescent="0.25">
      <c r="A2192" s="25"/>
      <c r="B2192" s="25"/>
      <c r="C2192" s="25"/>
      <c r="D2192" s="25"/>
      <c r="E2192" s="25"/>
      <c r="P2192"/>
      <c r="Q2192"/>
      <c r="R2192"/>
      <c r="S2192"/>
      <c r="T2192" s="26"/>
      <c r="U2192"/>
      <c r="V2192"/>
      <c r="W2192"/>
      <c r="AD2192" s="25" t="s">
        <v>682</v>
      </c>
      <c r="AE2192" s="25">
        <v>0.21977199999999994</v>
      </c>
      <c r="AF2192" s="25">
        <v>0.21977199999999994</v>
      </c>
      <c r="AG2192" s="25" t="s">
        <v>47</v>
      </c>
      <c r="AH2192" s="25" t="s">
        <v>218</v>
      </c>
    </row>
    <row r="2193" spans="1:34" x14ac:dyDescent="0.25">
      <c r="A2193" s="25"/>
      <c r="B2193" s="25"/>
      <c r="C2193" s="25"/>
      <c r="D2193" s="25"/>
      <c r="E2193" s="25"/>
      <c r="P2193"/>
      <c r="Q2193"/>
      <c r="R2193"/>
      <c r="S2193"/>
      <c r="T2193" s="26"/>
      <c r="U2193"/>
      <c r="V2193"/>
      <c r="W2193"/>
      <c r="AD2193" s="25" t="s">
        <v>686</v>
      </c>
      <c r="AE2193" s="25">
        <v>0.20745500000000008</v>
      </c>
      <c r="AF2193" s="25">
        <v>0.20745500000000008</v>
      </c>
      <c r="AG2193" s="25" t="s">
        <v>47</v>
      </c>
      <c r="AH2193" s="25" t="s">
        <v>219</v>
      </c>
    </row>
    <row r="2194" spans="1:34" x14ac:dyDescent="0.25">
      <c r="A2194" s="25"/>
      <c r="B2194" s="25"/>
      <c r="C2194" s="25"/>
      <c r="D2194" s="25"/>
      <c r="E2194" s="25"/>
      <c r="P2194"/>
      <c r="Q2194"/>
      <c r="R2194"/>
      <c r="S2194"/>
      <c r="T2194" s="26"/>
      <c r="U2194"/>
      <c r="V2194"/>
      <c r="W2194"/>
      <c r="AD2194" s="25" t="s">
        <v>661</v>
      </c>
      <c r="AE2194" s="25">
        <v>15.734137000000006</v>
      </c>
      <c r="AF2194" s="25">
        <v>15.734137000000006</v>
      </c>
      <c r="AG2194" s="25" t="s">
        <v>15</v>
      </c>
      <c r="AH2194" s="25" t="s">
        <v>219</v>
      </c>
    </row>
    <row r="2195" spans="1:34" x14ac:dyDescent="0.25">
      <c r="A2195" s="25"/>
      <c r="B2195" s="25"/>
      <c r="C2195" s="25"/>
      <c r="D2195" s="25"/>
      <c r="E2195" s="25"/>
      <c r="P2195"/>
      <c r="Q2195"/>
      <c r="R2195"/>
      <c r="S2195"/>
      <c r="T2195" s="26"/>
      <c r="U2195"/>
      <c r="V2195"/>
      <c r="W2195"/>
      <c r="AD2195" s="25" t="s">
        <v>656</v>
      </c>
      <c r="AE2195" s="25">
        <v>19.30333700000001</v>
      </c>
      <c r="AF2195" s="25">
        <v>19.30333700000001</v>
      </c>
      <c r="AG2195" s="25" t="s">
        <v>15</v>
      </c>
      <c r="AH2195" s="25" t="s">
        <v>218</v>
      </c>
    </row>
    <row r="2196" spans="1:34" x14ac:dyDescent="0.25">
      <c r="A2196" s="25"/>
      <c r="B2196" s="25"/>
      <c r="C2196" s="25"/>
      <c r="D2196" s="25"/>
      <c r="E2196" s="25"/>
      <c r="P2196"/>
      <c r="Q2196"/>
      <c r="R2196"/>
      <c r="S2196"/>
      <c r="T2196" s="26"/>
      <c r="U2196"/>
      <c r="V2196"/>
      <c r="W2196"/>
      <c r="AD2196" s="25" t="s">
        <v>998</v>
      </c>
      <c r="AE2196" s="25">
        <v>0.21400499999999986</v>
      </c>
      <c r="AF2196" s="25">
        <v>0.21400499999999986</v>
      </c>
      <c r="AG2196" s="25" t="s">
        <v>16</v>
      </c>
      <c r="AH2196" s="25" t="s">
        <v>219</v>
      </c>
    </row>
    <row r="2197" spans="1:34" x14ac:dyDescent="0.25">
      <c r="A2197" s="25"/>
      <c r="B2197" s="25"/>
      <c r="C2197" s="25"/>
      <c r="D2197" s="25"/>
      <c r="E2197" s="25"/>
      <c r="P2197"/>
      <c r="Q2197"/>
      <c r="R2197"/>
      <c r="S2197"/>
      <c r="T2197" s="26"/>
      <c r="U2197"/>
      <c r="V2197"/>
      <c r="W2197"/>
      <c r="AD2197" s="25" t="s">
        <v>996</v>
      </c>
      <c r="AE2197" s="25">
        <v>0.25396199999999997</v>
      </c>
      <c r="AF2197" s="25">
        <v>0.25396199999999997</v>
      </c>
      <c r="AG2197" s="25" t="s">
        <v>16</v>
      </c>
      <c r="AH2197" s="25" t="s">
        <v>218</v>
      </c>
    </row>
    <row r="2198" spans="1:34" x14ac:dyDescent="0.25">
      <c r="A2198" s="25"/>
      <c r="B2198" s="25"/>
      <c r="C2198" s="25"/>
      <c r="D2198" s="25"/>
      <c r="E2198" s="25"/>
      <c r="P2198"/>
      <c r="Q2198"/>
      <c r="R2198"/>
      <c r="S2198"/>
      <c r="T2198" s="26"/>
      <c r="U2198"/>
      <c r="V2198"/>
      <c r="W2198"/>
      <c r="AD2198" s="25" t="s">
        <v>1083</v>
      </c>
      <c r="AE2198" s="25">
        <v>71.92</v>
      </c>
      <c r="AF2198" s="25">
        <v>71.92</v>
      </c>
      <c r="AG2198" s="25" t="s">
        <v>14</v>
      </c>
      <c r="AH2198" s="25" t="s">
        <v>224</v>
      </c>
    </row>
    <row r="2199" spans="1:34" x14ac:dyDescent="0.25">
      <c r="A2199" s="25"/>
      <c r="B2199" s="25"/>
      <c r="C2199" s="25"/>
      <c r="D2199" s="25"/>
      <c r="E2199" s="25"/>
      <c r="P2199"/>
      <c r="Q2199"/>
      <c r="R2199"/>
      <c r="S2199"/>
      <c r="T2199" s="26"/>
      <c r="U2199"/>
      <c r="V2199"/>
      <c r="W2199"/>
      <c r="AD2199" s="25" t="s">
        <v>688</v>
      </c>
      <c r="AE2199" s="25">
        <v>0.1701</v>
      </c>
      <c r="AF2199" s="25">
        <v>0.1701</v>
      </c>
      <c r="AG2199" s="25" t="s">
        <v>47</v>
      </c>
      <c r="AH2199" s="25" t="s">
        <v>221</v>
      </c>
    </row>
    <row r="2200" spans="1:34" x14ac:dyDescent="0.25">
      <c r="A2200" s="25"/>
      <c r="B2200" s="25"/>
      <c r="C2200" s="25"/>
      <c r="D2200" s="25"/>
      <c r="E2200" s="25"/>
      <c r="P2200"/>
      <c r="Q2200"/>
      <c r="R2200"/>
      <c r="S2200"/>
      <c r="T2200" s="26"/>
      <c r="U2200"/>
      <c r="V2200"/>
      <c r="W2200"/>
      <c r="AD2200" s="25" t="s">
        <v>1095</v>
      </c>
      <c r="AE2200" s="25">
        <v>1.1273</v>
      </c>
      <c r="AF2200" s="25">
        <v>1.1273</v>
      </c>
      <c r="AG2200" s="25" t="s">
        <v>40</v>
      </c>
      <c r="AH2200" s="25" t="s">
        <v>214</v>
      </c>
    </row>
    <row r="2201" spans="1:34" x14ac:dyDescent="0.25">
      <c r="A2201" s="25"/>
      <c r="B2201" s="25"/>
      <c r="C2201" s="25"/>
      <c r="D2201" s="25"/>
      <c r="E2201" s="25"/>
      <c r="P2201"/>
      <c r="Q2201"/>
      <c r="R2201"/>
      <c r="S2201"/>
      <c r="T2201" s="26"/>
      <c r="U2201"/>
      <c r="V2201"/>
      <c r="W2201"/>
      <c r="AD2201" s="25" t="s">
        <v>1099</v>
      </c>
      <c r="AE2201" s="25">
        <v>0.91120000000000001</v>
      </c>
      <c r="AF2201" s="25">
        <v>0.91120000000000001</v>
      </c>
      <c r="AG2201" s="25" t="s">
        <v>45</v>
      </c>
      <c r="AH2201" s="25" t="s">
        <v>210</v>
      </c>
    </row>
    <row r="2202" spans="1:34" x14ac:dyDescent="0.25">
      <c r="A2202" s="25"/>
      <c r="B2202" s="25"/>
      <c r="C2202" s="25"/>
      <c r="D2202" s="25"/>
      <c r="E2202" s="25"/>
      <c r="P2202"/>
      <c r="Q2202"/>
      <c r="R2202"/>
      <c r="S2202"/>
      <c r="T2202" s="26"/>
      <c r="U2202"/>
      <c r="V2202"/>
      <c r="W2202"/>
      <c r="AD2202" s="25" t="s">
        <v>1101</v>
      </c>
      <c r="AE2202" s="25">
        <v>0.89759999999999995</v>
      </c>
      <c r="AF2202" s="25">
        <v>0.89759999999999995</v>
      </c>
      <c r="AG2202" s="25" t="s">
        <v>45</v>
      </c>
      <c r="AH2202" s="25" t="s">
        <v>214</v>
      </c>
    </row>
    <row r="2203" spans="1:34" x14ac:dyDescent="0.25">
      <c r="A2203" s="25"/>
      <c r="B2203" s="25"/>
      <c r="C2203" s="25"/>
      <c r="D2203" s="25"/>
      <c r="E2203" s="25"/>
      <c r="P2203"/>
      <c r="Q2203"/>
      <c r="R2203"/>
      <c r="S2203"/>
      <c r="T2203" s="26"/>
      <c r="U2203"/>
      <c r="V2203"/>
      <c r="W2203"/>
      <c r="AD2203" s="25" t="s">
        <v>684</v>
      </c>
      <c r="AE2203" s="25">
        <v>0.18279999999999999</v>
      </c>
      <c r="AF2203" s="25">
        <v>0.18279999999999999</v>
      </c>
      <c r="AG2203" s="25" t="s">
        <v>47</v>
      </c>
      <c r="AH2203" s="25" t="s">
        <v>220</v>
      </c>
    </row>
    <row r="2204" spans="1:34" x14ac:dyDescent="0.25">
      <c r="A2204" s="25"/>
      <c r="B2204" s="25"/>
      <c r="C2204" s="25"/>
      <c r="D2204" s="25"/>
      <c r="E2204" s="25"/>
      <c r="P2204"/>
      <c r="Q2204"/>
      <c r="R2204"/>
      <c r="S2204"/>
      <c r="T2204" s="26"/>
      <c r="U2204"/>
      <c r="V2204"/>
      <c r="W2204"/>
      <c r="AD2204" s="25" t="s">
        <v>631</v>
      </c>
      <c r="AE2204" s="25">
        <v>0.18210000000000001</v>
      </c>
      <c r="AF2204" s="25">
        <v>0.18210000000000001</v>
      </c>
      <c r="AG2204" s="25" t="s">
        <v>19</v>
      </c>
      <c r="AH2204" s="25" t="s">
        <v>210</v>
      </c>
    </row>
    <row r="2205" spans="1:34" x14ac:dyDescent="0.25">
      <c r="A2205" s="25"/>
      <c r="B2205" s="25"/>
      <c r="C2205" s="25"/>
      <c r="D2205" s="25"/>
      <c r="E2205" s="25"/>
      <c r="P2205"/>
      <c r="Q2205"/>
      <c r="R2205"/>
      <c r="S2205"/>
      <c r="T2205" s="26"/>
      <c r="U2205"/>
      <c r="V2205"/>
      <c r="W2205"/>
      <c r="AD2205" s="25" t="s">
        <v>633</v>
      </c>
      <c r="AE2205" s="25">
        <v>0.15040000000000001</v>
      </c>
      <c r="AF2205" s="25">
        <v>0.15040000000000001</v>
      </c>
      <c r="AG2205" s="25" t="s">
        <v>19</v>
      </c>
      <c r="AH2205" s="25" t="s">
        <v>214</v>
      </c>
    </row>
    <row r="2206" spans="1:34" x14ac:dyDescent="0.25">
      <c r="A2206" s="25"/>
      <c r="B2206" s="25"/>
      <c r="C2206" s="25"/>
      <c r="D2206" s="25"/>
      <c r="E2206" s="25"/>
      <c r="P2206"/>
      <c r="Q2206"/>
      <c r="R2206"/>
      <c r="S2206"/>
      <c r="T2206" s="26"/>
      <c r="U2206"/>
      <c r="V2206"/>
      <c r="W2206"/>
      <c r="AD2206" s="25" t="s">
        <v>636</v>
      </c>
      <c r="AE2206" s="25">
        <v>0.18990000000000001</v>
      </c>
      <c r="AF2206" s="25">
        <v>0.18990000000000001</v>
      </c>
      <c r="AG2206" s="25" t="s">
        <v>20</v>
      </c>
      <c r="AH2206" s="25" t="s">
        <v>210</v>
      </c>
    </row>
    <row r="2207" spans="1:34" x14ac:dyDescent="0.25">
      <c r="A2207" s="25"/>
      <c r="B2207" s="25"/>
      <c r="C2207" s="25"/>
      <c r="D2207" s="25"/>
      <c r="E2207" s="25"/>
      <c r="P2207"/>
      <c r="Q2207"/>
      <c r="R2207"/>
      <c r="S2207"/>
      <c r="T2207" s="26"/>
      <c r="U2207"/>
      <c r="V2207"/>
      <c r="W2207"/>
      <c r="AD2207" s="25" t="s">
        <v>638</v>
      </c>
      <c r="AE2207" s="25">
        <v>0.1762</v>
      </c>
      <c r="AF2207" s="25">
        <v>0.1762</v>
      </c>
      <c r="AG2207" s="25" t="s">
        <v>20</v>
      </c>
      <c r="AH2207" s="25" t="s">
        <v>214</v>
      </c>
    </row>
    <row r="2208" spans="1:34" x14ac:dyDescent="0.25">
      <c r="A2208" s="25"/>
      <c r="B2208" s="25"/>
      <c r="C2208" s="25"/>
      <c r="D2208" s="25"/>
      <c r="E2208" s="25"/>
      <c r="P2208"/>
      <c r="Q2208"/>
      <c r="R2208"/>
      <c r="S2208"/>
      <c r="T2208" s="26"/>
      <c r="U2208"/>
      <c r="V2208"/>
      <c r="W2208"/>
      <c r="AD2208" s="25" t="s">
        <v>642</v>
      </c>
      <c r="AE2208" s="25">
        <v>0.47029199999999999</v>
      </c>
      <c r="AF2208" s="25">
        <v>0.47029199999999999</v>
      </c>
      <c r="AG2208" s="25" t="s">
        <v>11</v>
      </c>
      <c r="AH2208" s="25" t="s">
        <v>220</v>
      </c>
    </row>
    <row r="2209" spans="1:34" x14ac:dyDescent="0.25">
      <c r="A2209" s="25"/>
      <c r="B2209" s="25"/>
      <c r="C2209" s="25"/>
      <c r="D2209" s="25"/>
      <c r="E2209" s="25"/>
      <c r="P2209"/>
      <c r="Q2209"/>
      <c r="R2209"/>
      <c r="S2209"/>
      <c r="T2209" s="26"/>
      <c r="U2209"/>
      <c r="V2209"/>
      <c r="W2209"/>
      <c r="AD2209" s="25" t="s">
        <v>644</v>
      </c>
      <c r="AE2209" s="25">
        <v>0.47029199999999999</v>
      </c>
      <c r="AF2209" s="25">
        <v>0.47029199999999999</v>
      </c>
      <c r="AG2209" s="25" t="s">
        <v>11</v>
      </c>
      <c r="AH2209" s="25" t="s">
        <v>221</v>
      </c>
    </row>
    <row r="2210" spans="1:34" x14ac:dyDescent="0.25">
      <c r="A2210" s="25"/>
      <c r="B2210" s="25"/>
      <c r="C2210" s="25"/>
      <c r="D2210" s="25"/>
      <c r="E2210" s="25"/>
      <c r="P2210"/>
      <c r="Q2210"/>
      <c r="R2210"/>
      <c r="S2210"/>
      <c r="T2210" s="26"/>
      <c r="U2210"/>
      <c r="V2210"/>
      <c r="W2210"/>
      <c r="AD2210" s="25" t="s">
        <v>1077</v>
      </c>
      <c r="AE2210" s="25">
        <v>0.7621</v>
      </c>
      <c r="AF2210" s="25">
        <v>0.7621</v>
      </c>
      <c r="AG2210" s="25" t="s">
        <v>12</v>
      </c>
      <c r="AH2210" s="25" t="s">
        <v>210</v>
      </c>
    </row>
    <row r="2211" spans="1:34" x14ac:dyDescent="0.25">
      <c r="A2211" s="25"/>
      <c r="B2211" s="25"/>
      <c r="C2211" s="25"/>
      <c r="D2211" s="25"/>
      <c r="E2211" s="25"/>
      <c r="P2211"/>
      <c r="Q2211"/>
      <c r="R2211"/>
      <c r="S2211"/>
      <c r="T2211" s="26"/>
      <c r="U2211"/>
      <c r="V2211"/>
      <c r="W2211"/>
      <c r="AD2211" s="25" t="s">
        <v>1079</v>
      </c>
      <c r="AE2211" s="25">
        <v>0.7147</v>
      </c>
      <c r="AF2211" s="25">
        <v>0.7147</v>
      </c>
      <c r="AG2211" s="25" t="s">
        <v>12</v>
      </c>
      <c r="AH2211" s="25" t="s">
        <v>214</v>
      </c>
    </row>
    <row r="2212" spans="1:34" x14ac:dyDescent="0.25">
      <c r="A2212" s="25"/>
      <c r="B2212" s="25"/>
      <c r="C2212" s="25"/>
      <c r="D2212" s="25"/>
      <c r="E2212" s="25"/>
      <c r="P2212"/>
      <c r="Q2212"/>
      <c r="R2212"/>
      <c r="S2212"/>
      <c r="T2212" s="26"/>
      <c r="U2212"/>
      <c r="V2212"/>
      <c r="W2212"/>
      <c r="AD2212" s="25" t="s">
        <v>1073</v>
      </c>
      <c r="AE2212" s="25">
        <v>0.9163</v>
      </c>
      <c r="AF2212" s="25">
        <v>0.9163</v>
      </c>
      <c r="AG2212" s="25" t="s">
        <v>13</v>
      </c>
      <c r="AH2212" s="25" t="s">
        <v>220</v>
      </c>
    </row>
    <row r="2213" spans="1:34" x14ac:dyDescent="0.25">
      <c r="A2213" s="25"/>
      <c r="B2213" s="25"/>
      <c r="C2213" s="25"/>
      <c r="D2213" s="25"/>
      <c r="E2213" s="25"/>
      <c r="P2213"/>
      <c r="Q2213"/>
      <c r="R2213"/>
      <c r="S2213"/>
      <c r="T2213" s="26"/>
      <c r="U2213"/>
      <c r="V2213"/>
      <c r="W2213"/>
      <c r="AD2213" s="25" t="s">
        <v>1075</v>
      </c>
      <c r="AE2213" s="25">
        <v>0.84240000000000004</v>
      </c>
      <c r="AF2213" s="25">
        <v>0.84240000000000004</v>
      </c>
      <c r="AG2213" s="25" t="s">
        <v>13</v>
      </c>
      <c r="AH2213" s="25" t="s">
        <v>221</v>
      </c>
    </row>
    <row r="2214" spans="1:34" x14ac:dyDescent="0.25">
      <c r="A2214" s="25"/>
      <c r="B2214" s="25"/>
      <c r="C2214" s="25"/>
      <c r="D2214" s="25"/>
      <c r="E2214" s="25"/>
      <c r="P2214"/>
      <c r="Q2214"/>
      <c r="R2214"/>
      <c r="S2214"/>
      <c r="T2214" s="26"/>
      <c r="U2214"/>
      <c r="V2214"/>
      <c r="W2214"/>
      <c r="AD2214" s="25" t="s">
        <v>657</v>
      </c>
      <c r="AE2214" s="25">
        <v>17.683600000000002</v>
      </c>
      <c r="AF2214" s="25">
        <v>17.683600000000002</v>
      </c>
      <c r="AG2214" s="25" t="s">
        <v>15</v>
      </c>
      <c r="AH2214" s="25" t="s">
        <v>210</v>
      </c>
    </row>
    <row r="2215" spans="1:34" x14ac:dyDescent="0.25">
      <c r="A2215" s="25"/>
      <c r="B2215" s="25"/>
      <c r="C2215" s="25"/>
      <c r="D2215" s="25"/>
      <c r="E2215" s="25"/>
      <c r="P2215"/>
      <c r="Q2215"/>
      <c r="R2215"/>
      <c r="S2215"/>
      <c r="T2215" s="26"/>
      <c r="U2215"/>
      <c r="V2215"/>
      <c r="W2215"/>
      <c r="AD2215" s="25" t="s">
        <v>660</v>
      </c>
      <c r="AE2215" s="25">
        <v>14.088000000000001</v>
      </c>
      <c r="AF2215" s="25">
        <v>14.088000000000001</v>
      </c>
      <c r="AG2215" s="25" t="s">
        <v>15</v>
      </c>
      <c r="AH2215" s="25" t="s">
        <v>214</v>
      </c>
    </row>
    <row r="2216" spans="1:34" x14ac:dyDescent="0.25">
      <c r="A2216" s="25"/>
      <c r="B2216" s="25"/>
      <c r="C2216" s="25"/>
      <c r="D2216" s="25"/>
      <c r="E2216" s="25"/>
      <c r="P2216"/>
      <c r="Q2216"/>
      <c r="R2216"/>
      <c r="S2216"/>
      <c r="T2216" s="26"/>
      <c r="U2216"/>
      <c r="V2216"/>
      <c r="W2216"/>
      <c r="AD2216" s="25" t="s">
        <v>1000</v>
      </c>
      <c r="AE2216" s="25">
        <v>0.23630000000000001</v>
      </c>
      <c r="AF2216" s="25">
        <v>0.23630000000000001</v>
      </c>
      <c r="AG2216" s="25" t="s">
        <v>16</v>
      </c>
      <c r="AH2216" s="25" t="s">
        <v>220</v>
      </c>
    </row>
    <row r="2217" spans="1:34" x14ac:dyDescent="0.25">
      <c r="A2217" s="25"/>
      <c r="B2217" s="25"/>
      <c r="C2217" s="25"/>
      <c r="D2217" s="25"/>
      <c r="E2217" s="25"/>
      <c r="P2217"/>
      <c r="Q2217"/>
      <c r="R2217"/>
      <c r="S2217"/>
      <c r="T2217" s="26"/>
      <c r="U2217"/>
      <c r="V2217"/>
      <c r="W2217"/>
      <c r="AD2217" s="25" t="s">
        <v>1002</v>
      </c>
      <c r="AE2217" s="25">
        <v>0.1963</v>
      </c>
      <c r="AF2217" s="25">
        <v>0.1963</v>
      </c>
      <c r="AG2217" s="25" t="s">
        <v>16</v>
      </c>
      <c r="AH2217" s="25" t="s">
        <v>221</v>
      </c>
    </row>
    <row r="2218" spans="1:34" x14ac:dyDescent="0.25">
      <c r="A2218" s="25"/>
      <c r="B2218" s="25"/>
      <c r="C2218" s="25"/>
      <c r="D2218" s="25"/>
      <c r="E2218" s="25"/>
      <c r="P2218"/>
      <c r="Q2218"/>
      <c r="R2218"/>
      <c r="S2218"/>
      <c r="T2218" s="26"/>
      <c r="U2218"/>
      <c r="V2218"/>
      <c r="W2218"/>
      <c r="AD2218" s="25" t="s">
        <v>1093</v>
      </c>
      <c r="AE2218" s="25">
        <v>1.1576</v>
      </c>
      <c r="AF2218" s="25">
        <v>1.1576</v>
      </c>
      <c r="AG2218" s="25" t="s">
        <v>40</v>
      </c>
      <c r="AH2218" s="25" t="s">
        <v>210</v>
      </c>
    </row>
    <row r="2219" spans="1:34" x14ac:dyDescent="0.25">
      <c r="A2219" s="25"/>
      <c r="B2219" s="25"/>
      <c r="C2219" s="25"/>
      <c r="D2219" s="25"/>
      <c r="E2219" s="25"/>
      <c r="P2219"/>
      <c r="Q2219"/>
      <c r="R2219"/>
      <c r="S2219"/>
      <c r="T2219" s="26"/>
      <c r="U2219"/>
      <c r="V2219"/>
      <c r="W2219"/>
      <c r="AD2219" s="25" t="s">
        <v>635</v>
      </c>
      <c r="AE2219" s="25">
        <v>0.18816300000000014</v>
      </c>
      <c r="AF2219" s="25">
        <v>0.18816300000000014</v>
      </c>
      <c r="AG2219" s="25" t="s">
        <v>20</v>
      </c>
      <c r="AH2219" s="25" t="s">
        <v>218</v>
      </c>
    </row>
    <row r="2220" spans="1:34" x14ac:dyDescent="0.25">
      <c r="A2220" s="25"/>
      <c r="B2220" s="25"/>
      <c r="C2220" s="25"/>
      <c r="D2220" s="25"/>
      <c r="E2220" s="25"/>
      <c r="P2220"/>
      <c r="Q2220"/>
      <c r="R2220"/>
      <c r="S2220"/>
      <c r="T2220" s="26"/>
      <c r="U2220"/>
      <c r="V2220"/>
      <c r="W2220"/>
      <c r="AD2220" s="25" t="s">
        <v>639</v>
      </c>
      <c r="AE2220" s="25">
        <v>0.17584399999999997</v>
      </c>
      <c r="AF2220" s="25">
        <v>0.17584399999999997</v>
      </c>
      <c r="AG2220" s="25" t="s">
        <v>20</v>
      </c>
      <c r="AH2220" s="25" t="s">
        <v>219</v>
      </c>
    </row>
    <row r="2221" spans="1:34" x14ac:dyDescent="0.25">
      <c r="A2221" s="25"/>
      <c r="B2221" s="25"/>
      <c r="C2221" s="25"/>
      <c r="D2221" s="25"/>
      <c r="E2221" s="25"/>
      <c r="P2221"/>
      <c r="Q2221"/>
      <c r="R2221"/>
      <c r="S2221"/>
      <c r="T2221" s="26"/>
      <c r="U2221"/>
      <c r="V2221"/>
      <c r="W2221"/>
      <c r="AD2221" s="25" t="s">
        <v>656</v>
      </c>
      <c r="AE2221" s="25">
        <v>19.30333700000001</v>
      </c>
      <c r="AF2221" s="25">
        <v>19.30333700000001</v>
      </c>
      <c r="AG2221" s="25" t="s">
        <v>15</v>
      </c>
      <c r="AH2221" s="25" t="s">
        <v>218</v>
      </c>
    </row>
    <row r="2222" spans="1:34" x14ac:dyDescent="0.25">
      <c r="A2222" s="25"/>
      <c r="B2222" s="25"/>
      <c r="C2222" s="25"/>
      <c r="D2222" s="25"/>
      <c r="E2222" s="25"/>
      <c r="P2222"/>
      <c r="Q2222"/>
      <c r="R2222"/>
      <c r="S2222"/>
      <c r="T2222" s="26"/>
      <c r="U2222"/>
      <c r="V2222"/>
      <c r="W2222"/>
      <c r="AD2222" s="25" t="s">
        <v>661</v>
      </c>
      <c r="AE2222" s="25">
        <v>15.734137000000006</v>
      </c>
      <c r="AF2222" s="25">
        <v>15.734137000000006</v>
      </c>
      <c r="AG2222" s="25" t="s">
        <v>15</v>
      </c>
      <c r="AH2222" s="25" t="s">
        <v>219</v>
      </c>
    </row>
    <row r="2223" spans="1:34" x14ac:dyDescent="0.25">
      <c r="A2223" s="25"/>
      <c r="B2223" s="25"/>
      <c r="C2223" s="25"/>
      <c r="D2223" s="25"/>
      <c r="E2223" s="25"/>
      <c r="P2223"/>
      <c r="Q2223"/>
      <c r="R2223"/>
      <c r="S2223"/>
      <c r="T2223" s="26"/>
      <c r="U2223"/>
      <c r="V2223"/>
      <c r="W2223"/>
      <c r="AD2223" s="25" t="s">
        <v>996</v>
      </c>
      <c r="AE2223" s="25">
        <v>0.25396199999999997</v>
      </c>
      <c r="AF2223" s="25">
        <v>0.25396199999999997</v>
      </c>
      <c r="AG2223" s="25" t="s">
        <v>16</v>
      </c>
      <c r="AH2223" s="25" t="s">
        <v>218</v>
      </c>
    </row>
    <row r="2224" spans="1:34" x14ac:dyDescent="0.25">
      <c r="A2224" s="25"/>
      <c r="B2224" s="25"/>
      <c r="C2224" s="25"/>
      <c r="D2224" s="25"/>
      <c r="E2224" s="25"/>
      <c r="P2224"/>
      <c r="Q2224"/>
      <c r="R2224"/>
      <c r="S2224"/>
      <c r="T2224" s="26"/>
      <c r="U2224"/>
      <c r="V2224"/>
      <c r="W2224"/>
      <c r="AD2224" s="25" t="s">
        <v>998</v>
      </c>
      <c r="AE2224" s="25">
        <v>0.21400499999999986</v>
      </c>
      <c r="AF2224" s="25">
        <v>0.21400499999999986</v>
      </c>
      <c r="AG2224" s="25" t="s">
        <v>16</v>
      </c>
      <c r="AH2224" s="25" t="s">
        <v>219</v>
      </c>
    </row>
    <row r="2225" spans="1:34" x14ac:dyDescent="0.25">
      <c r="A2225" s="25"/>
      <c r="B2225" s="25"/>
      <c r="C2225" s="25"/>
      <c r="D2225" s="25"/>
      <c r="E2225" s="25"/>
      <c r="P2225"/>
      <c r="Q2225"/>
      <c r="R2225"/>
      <c r="S2225"/>
      <c r="T2225" s="26"/>
      <c r="U2225"/>
      <c r="V2225"/>
      <c r="W2225"/>
      <c r="AD2225" s="25" t="s">
        <v>664</v>
      </c>
      <c r="AE2225" s="25">
        <v>15.765048999999996</v>
      </c>
      <c r="AF2225" s="25">
        <v>15.765048999999996</v>
      </c>
      <c r="AG2225" s="25" t="s">
        <v>17</v>
      </c>
      <c r="AH2225" s="25" t="s">
        <v>218</v>
      </c>
    </row>
    <row r="2226" spans="1:34" x14ac:dyDescent="0.25">
      <c r="A2226" s="25"/>
      <c r="B2226" s="25"/>
      <c r="C2226" s="25"/>
      <c r="D2226" s="25"/>
      <c r="E2226" s="25"/>
      <c r="P2226"/>
      <c r="Q2226"/>
      <c r="R2226"/>
      <c r="S2226"/>
      <c r="T2226" s="26"/>
      <c r="U2226"/>
      <c r="V2226"/>
      <c r="W2226"/>
      <c r="AD2226" s="25" t="s">
        <v>667</v>
      </c>
      <c r="AE2226" s="25">
        <v>15.359452999999993</v>
      </c>
      <c r="AF2226" s="25">
        <v>15.359452999999993</v>
      </c>
      <c r="AG2226" s="25" t="s">
        <v>17</v>
      </c>
      <c r="AH2226" s="25" t="s">
        <v>225</v>
      </c>
    </row>
    <row r="2227" spans="1:34" x14ac:dyDescent="0.25">
      <c r="A2227" s="25"/>
      <c r="B2227" s="25"/>
      <c r="C2227" s="25"/>
      <c r="D2227" s="25"/>
      <c r="E2227" s="25"/>
      <c r="P2227"/>
      <c r="Q2227"/>
      <c r="R2227"/>
      <c r="S2227"/>
      <c r="T2227" s="26"/>
      <c r="U2227"/>
      <c r="V2227"/>
      <c r="W2227"/>
      <c r="AD2227" s="25" t="s">
        <v>682</v>
      </c>
      <c r="AE2227" s="25">
        <v>0.21977199999999994</v>
      </c>
      <c r="AF2227" s="25">
        <v>0.21977199999999994</v>
      </c>
      <c r="AG2227" s="25" t="s">
        <v>47</v>
      </c>
      <c r="AH2227" s="25" t="s">
        <v>218</v>
      </c>
    </row>
    <row r="2228" spans="1:34" x14ac:dyDescent="0.25">
      <c r="A2228" s="25"/>
      <c r="B2228" s="25"/>
      <c r="C2228" s="25"/>
      <c r="D2228" s="25"/>
      <c r="E2228" s="25"/>
      <c r="P2228"/>
      <c r="Q2228"/>
      <c r="R2228"/>
      <c r="S2228"/>
      <c r="T2228" s="26"/>
      <c r="U2228"/>
      <c r="V2228"/>
      <c r="W2228"/>
      <c r="AD2228" s="25" t="s">
        <v>686</v>
      </c>
      <c r="AE2228" s="25">
        <v>0.20745500000000008</v>
      </c>
      <c r="AF2228" s="25">
        <v>0.20745500000000008</v>
      </c>
      <c r="AG2228" s="25" t="s">
        <v>47</v>
      </c>
      <c r="AH2228" s="25" t="s">
        <v>219</v>
      </c>
    </row>
    <row r="2229" spans="1:34" x14ac:dyDescent="0.25">
      <c r="A2229" s="25"/>
      <c r="B2229" s="25"/>
      <c r="C2229" s="25"/>
      <c r="D2229" s="25"/>
      <c r="E2229" s="25"/>
      <c r="P2229"/>
      <c r="Q2229"/>
      <c r="R2229"/>
      <c r="S2229"/>
      <c r="T2229" s="26"/>
      <c r="U2229"/>
      <c r="V2229"/>
      <c r="W2229"/>
      <c r="AD2229" s="25" t="s">
        <v>695</v>
      </c>
      <c r="AE2229" s="25">
        <v>15.026921000000005</v>
      </c>
      <c r="AF2229" s="25">
        <v>15.026921000000005</v>
      </c>
      <c r="AG2229" s="25" t="s">
        <v>204</v>
      </c>
      <c r="AH2229" s="25" t="s">
        <v>218</v>
      </c>
    </row>
    <row r="2230" spans="1:34" x14ac:dyDescent="0.25">
      <c r="A2230" s="25"/>
      <c r="B2230" s="25"/>
      <c r="C2230" s="25"/>
      <c r="D2230" s="25"/>
      <c r="E2230" s="25"/>
      <c r="P2230"/>
      <c r="Q2230"/>
      <c r="R2230"/>
      <c r="S2230"/>
      <c r="T2230" s="26"/>
      <c r="U2230"/>
      <c r="V2230"/>
      <c r="W2230"/>
      <c r="AD2230" s="25" t="s">
        <v>697</v>
      </c>
      <c r="AE2230" s="25">
        <v>14.618611999999994</v>
      </c>
      <c r="AF2230" s="25">
        <v>14.618611999999994</v>
      </c>
      <c r="AG2230" s="25" t="s">
        <v>204</v>
      </c>
      <c r="AH2230" s="25" t="s">
        <v>219</v>
      </c>
    </row>
    <row r="2231" spans="1:34" x14ac:dyDescent="0.25">
      <c r="A2231" s="25"/>
      <c r="B2231" s="25"/>
      <c r="C2231" s="25"/>
      <c r="D2231" s="25"/>
      <c r="E2231" s="25"/>
      <c r="P2231"/>
      <c r="Q2231"/>
      <c r="R2231"/>
      <c r="S2231"/>
      <c r="T2231" s="26"/>
      <c r="U2231"/>
      <c r="V2231"/>
      <c r="W2231"/>
      <c r="AD2231" s="25" t="s">
        <v>690</v>
      </c>
      <c r="AE2231" s="25">
        <v>12.854486999999999</v>
      </c>
      <c r="AF2231" s="25">
        <v>12.854486999999999</v>
      </c>
      <c r="AG2231" s="25" t="s">
        <v>87</v>
      </c>
      <c r="AH2231" s="25" t="s">
        <v>210</v>
      </c>
    </row>
    <row r="2232" spans="1:34" x14ac:dyDescent="0.25">
      <c r="A2232" s="25"/>
      <c r="B2232" s="25"/>
      <c r="C2232" s="25"/>
      <c r="D2232" s="25"/>
      <c r="E2232" s="25"/>
      <c r="P2232"/>
      <c r="Q2232"/>
      <c r="R2232"/>
      <c r="S2232"/>
      <c r="T2232" s="26"/>
      <c r="AD2232" s="25" t="s">
        <v>635</v>
      </c>
      <c r="AE2232" s="25">
        <v>0.18816300000000014</v>
      </c>
      <c r="AF2232" s="25">
        <v>0.18816300000000014</v>
      </c>
      <c r="AG2232" s="25" t="s">
        <v>20</v>
      </c>
      <c r="AH2232" s="25" t="s">
        <v>218</v>
      </c>
    </row>
    <row r="2233" spans="1:34" x14ac:dyDescent="0.25">
      <c r="A2233" s="25"/>
      <c r="B2233" s="25"/>
      <c r="C2233" s="25"/>
      <c r="D2233" s="25"/>
      <c r="E2233" s="25"/>
      <c r="P2233"/>
      <c r="Q2233"/>
      <c r="R2233"/>
      <c r="S2233"/>
      <c r="T2233" s="26"/>
      <c r="AD2233" s="25" t="s">
        <v>639</v>
      </c>
      <c r="AE2233" s="25">
        <v>0.17584399999999997</v>
      </c>
      <c r="AF2233" s="25">
        <v>0.17584399999999997</v>
      </c>
      <c r="AG2233" s="25" t="s">
        <v>20</v>
      </c>
      <c r="AH2233" s="25" t="s">
        <v>219</v>
      </c>
    </row>
    <row r="2234" spans="1:34" x14ac:dyDescent="0.25">
      <c r="A2234" s="25"/>
      <c r="B2234" s="25"/>
      <c r="C2234" s="25"/>
      <c r="D2234" s="25"/>
      <c r="E2234" s="25"/>
      <c r="P2234"/>
      <c r="Q2234"/>
      <c r="R2234"/>
      <c r="S2234"/>
      <c r="T2234" s="26"/>
      <c r="AD2234" s="25" t="s">
        <v>668</v>
      </c>
      <c r="AE2234" s="25">
        <v>0.27030399999999993</v>
      </c>
      <c r="AF2234" s="25">
        <v>0.27030399999999993</v>
      </c>
      <c r="AG2234" s="25" t="s">
        <v>40</v>
      </c>
      <c r="AH2234" s="25" t="s">
        <v>218</v>
      </c>
    </row>
    <row r="2235" spans="1:34" x14ac:dyDescent="0.25">
      <c r="A2235" s="25"/>
      <c r="B2235" s="25"/>
      <c r="C2235" s="25"/>
      <c r="D2235" s="25"/>
      <c r="E2235" s="25"/>
      <c r="P2235"/>
      <c r="Q2235"/>
      <c r="R2235"/>
      <c r="S2235"/>
      <c r="T2235" s="26"/>
      <c r="AD2235" s="25" t="s">
        <v>672</v>
      </c>
      <c r="AE2235" s="25">
        <v>0.26180000000000003</v>
      </c>
      <c r="AF2235" s="25">
        <v>0.26180000000000003</v>
      </c>
      <c r="AG2235" s="25" t="s">
        <v>40</v>
      </c>
      <c r="AH2235" s="25" t="s">
        <v>219</v>
      </c>
    </row>
    <row r="2236" spans="1:34" x14ac:dyDescent="0.25">
      <c r="A2236" s="25"/>
      <c r="B2236" s="25"/>
      <c r="C2236" s="25"/>
      <c r="D2236" s="25"/>
      <c r="E2236" s="25"/>
      <c r="P2236"/>
      <c r="Q2236"/>
      <c r="R2236"/>
      <c r="S2236"/>
      <c r="T2236" s="26"/>
      <c r="AD2236" s="25" t="s">
        <v>682</v>
      </c>
      <c r="AE2236" s="25">
        <v>0.21977199999999994</v>
      </c>
      <c r="AF2236" s="25">
        <v>0.21977199999999994</v>
      </c>
      <c r="AG2236" s="25" t="s">
        <v>47</v>
      </c>
      <c r="AH2236" s="25" t="s">
        <v>218</v>
      </c>
    </row>
    <row r="2237" spans="1:34" x14ac:dyDescent="0.25">
      <c r="A2237" s="25"/>
      <c r="B2237" s="25"/>
      <c r="C2237" s="25"/>
      <c r="D2237" s="25"/>
      <c r="E2237" s="25"/>
      <c r="P2237"/>
      <c r="Q2237"/>
      <c r="R2237"/>
      <c r="S2237"/>
      <c r="T2237" s="26"/>
      <c r="AD2237" s="25" t="s">
        <v>686</v>
      </c>
      <c r="AE2237" s="25">
        <v>0.20745500000000008</v>
      </c>
      <c r="AF2237" s="25">
        <v>0.20745500000000008</v>
      </c>
      <c r="AG2237" s="25" t="s">
        <v>47</v>
      </c>
      <c r="AH2237" s="25" t="s">
        <v>219</v>
      </c>
    </row>
    <row r="2238" spans="1:34" x14ac:dyDescent="0.25">
      <c r="A2238" s="25"/>
      <c r="B2238" s="25"/>
      <c r="C2238" s="25"/>
      <c r="D2238" s="25"/>
      <c r="E2238" s="25"/>
      <c r="P2238"/>
      <c r="Q2238"/>
      <c r="R2238"/>
      <c r="S2238"/>
      <c r="T2238" s="26"/>
      <c r="AD2238" s="25" t="s">
        <v>661</v>
      </c>
      <c r="AE2238" s="25">
        <v>15.734137000000006</v>
      </c>
      <c r="AF2238" s="25">
        <v>15.734137000000006</v>
      </c>
      <c r="AG2238" s="25" t="s">
        <v>15</v>
      </c>
      <c r="AH2238" s="25" t="s">
        <v>219</v>
      </c>
    </row>
    <row r="2239" spans="1:34" x14ac:dyDescent="0.25">
      <c r="A2239" s="25"/>
      <c r="B2239" s="25"/>
      <c r="C2239" s="25"/>
      <c r="D2239" s="25"/>
      <c r="E2239" s="25"/>
      <c r="P2239"/>
      <c r="Q2239"/>
      <c r="R2239"/>
      <c r="S2239"/>
      <c r="T2239" s="26"/>
      <c r="AD2239" s="25" t="s">
        <v>656</v>
      </c>
      <c r="AE2239" s="25">
        <v>19.30333700000001</v>
      </c>
      <c r="AF2239" s="25">
        <v>19.30333700000001</v>
      </c>
      <c r="AG2239" s="25" t="s">
        <v>15</v>
      </c>
      <c r="AH2239" s="25" t="s">
        <v>218</v>
      </c>
    </row>
    <row r="2240" spans="1:34" x14ac:dyDescent="0.25">
      <c r="A2240" s="25"/>
      <c r="B2240" s="25"/>
      <c r="C2240" s="25"/>
      <c r="D2240" s="25"/>
      <c r="E2240" s="25"/>
      <c r="P2240"/>
      <c r="Q2240"/>
      <c r="R2240"/>
      <c r="S2240"/>
      <c r="T2240" s="26"/>
      <c r="AD2240" s="25" t="s">
        <v>667</v>
      </c>
      <c r="AE2240" s="25">
        <v>15.359452999999993</v>
      </c>
      <c r="AF2240" s="25">
        <v>15.359452999999993</v>
      </c>
      <c r="AG2240" s="25" t="s">
        <v>17</v>
      </c>
      <c r="AH2240" s="25" t="s">
        <v>225</v>
      </c>
    </row>
    <row r="2241" spans="1:34" x14ac:dyDescent="0.25">
      <c r="A2241" s="25"/>
      <c r="B2241" s="25"/>
      <c r="C2241" s="25"/>
      <c r="D2241" s="25"/>
      <c r="E2241" s="25"/>
      <c r="P2241"/>
      <c r="Q2241"/>
      <c r="R2241"/>
      <c r="S2241"/>
      <c r="T2241" s="26"/>
      <c r="AD2241" s="25" t="s">
        <v>664</v>
      </c>
      <c r="AE2241" s="25">
        <v>15.765048999999996</v>
      </c>
      <c r="AF2241" s="25">
        <v>15.765048999999996</v>
      </c>
      <c r="AG2241" s="25" t="s">
        <v>17</v>
      </c>
      <c r="AH2241" s="25" t="s">
        <v>218</v>
      </c>
    </row>
    <row r="2242" spans="1:34" x14ac:dyDescent="0.25">
      <c r="A2242" s="25"/>
      <c r="B2242" s="25"/>
      <c r="C2242" s="25"/>
      <c r="D2242" s="25"/>
      <c r="E2242" s="25"/>
      <c r="P2242"/>
      <c r="Q2242"/>
      <c r="R2242"/>
      <c r="S2242"/>
      <c r="T2242" s="26"/>
      <c r="AD2242" s="25" t="s">
        <v>998</v>
      </c>
      <c r="AE2242" s="25">
        <v>0.21400499999999986</v>
      </c>
      <c r="AF2242" s="25">
        <v>0.21400499999999986</v>
      </c>
      <c r="AG2242" s="25" t="s">
        <v>16</v>
      </c>
      <c r="AH2242" s="25" t="s">
        <v>219</v>
      </c>
    </row>
    <row r="2243" spans="1:34" x14ac:dyDescent="0.25">
      <c r="A2243" s="25"/>
      <c r="B2243" s="25"/>
      <c r="C2243" s="25"/>
      <c r="D2243" s="25"/>
      <c r="E2243" s="25"/>
      <c r="P2243"/>
      <c r="Q2243"/>
      <c r="R2243"/>
      <c r="S2243"/>
      <c r="T2243" s="26"/>
      <c r="AD2243" s="25" t="s">
        <v>996</v>
      </c>
      <c r="AE2243" s="25">
        <v>0.25396199999999997</v>
      </c>
      <c r="AF2243" s="25">
        <v>0.25396199999999997</v>
      </c>
      <c r="AG2243" s="25" t="s">
        <v>16</v>
      </c>
      <c r="AH2243" s="25" t="s">
        <v>218</v>
      </c>
    </row>
    <row r="2244" spans="1:34" x14ac:dyDescent="0.25">
      <c r="A2244" s="25"/>
      <c r="B2244" s="25"/>
      <c r="C2244" s="25"/>
      <c r="D2244" s="25"/>
      <c r="E2244" s="25"/>
      <c r="P2244"/>
      <c r="Q2244"/>
      <c r="R2244"/>
      <c r="S2244"/>
      <c r="T2244" s="26"/>
      <c r="AD2244" s="25" t="s">
        <v>663</v>
      </c>
      <c r="AE2244" s="25">
        <v>15.443956999999999</v>
      </c>
      <c r="AF2244" s="25">
        <v>15.443956999999999</v>
      </c>
      <c r="AG2244" s="25" t="s">
        <v>15</v>
      </c>
      <c r="AH2244" s="25" t="s">
        <v>223</v>
      </c>
    </row>
    <row r="2245" spans="1:34" x14ac:dyDescent="0.25">
      <c r="A2245" s="25"/>
      <c r="B2245" s="25"/>
      <c r="C2245" s="25"/>
      <c r="D2245" s="25"/>
      <c r="E2245" s="25"/>
      <c r="P2245"/>
      <c r="Q2245"/>
      <c r="R2245"/>
      <c r="S2245"/>
      <c r="T2245" s="26"/>
      <c r="AD2245" s="25" t="s">
        <v>659</v>
      </c>
      <c r="AE2245" s="25">
        <v>19.012426999999999</v>
      </c>
      <c r="AF2245" s="25">
        <v>19.012426999999999</v>
      </c>
      <c r="AG2245" s="25" t="s">
        <v>15</v>
      </c>
      <c r="AH2245" s="25" t="s">
        <v>222</v>
      </c>
    </row>
    <row r="2246" spans="1:34" x14ac:dyDescent="0.25">
      <c r="A2246" s="25"/>
      <c r="B2246" s="25"/>
      <c r="C2246" s="25"/>
      <c r="D2246" s="25"/>
      <c r="E2246" s="25"/>
      <c r="P2246"/>
      <c r="Q2246"/>
      <c r="R2246"/>
      <c r="S2246"/>
      <c r="T2246" s="26"/>
      <c r="AD2246" s="25" t="s">
        <v>671</v>
      </c>
      <c r="AE2246" s="25">
        <v>0.27028100000000005</v>
      </c>
      <c r="AF2246" s="25">
        <v>0.27028100000000005</v>
      </c>
      <c r="AG2246" s="25" t="s">
        <v>40</v>
      </c>
      <c r="AH2246" s="25" t="s">
        <v>222</v>
      </c>
    </row>
    <row r="2247" spans="1:34" x14ac:dyDescent="0.25">
      <c r="A2247" s="25"/>
      <c r="B2247" s="25"/>
      <c r="C2247" s="25"/>
      <c r="D2247" s="25"/>
      <c r="E2247" s="25"/>
      <c r="P2247"/>
      <c r="Q2247"/>
      <c r="R2247"/>
      <c r="S2247"/>
      <c r="T2247" s="26"/>
      <c r="AD2247" s="25" t="s">
        <v>675</v>
      </c>
      <c r="AE2247" s="25">
        <v>0.26152199999999998</v>
      </c>
      <c r="AF2247" s="25">
        <v>0.26152199999999998</v>
      </c>
      <c r="AG2247" s="25" t="s">
        <v>40</v>
      </c>
      <c r="AH2247" s="25" t="s">
        <v>223</v>
      </c>
    </row>
    <row r="2248" spans="1:34" x14ac:dyDescent="0.25">
      <c r="A2248" s="25"/>
      <c r="B2248" s="25"/>
      <c r="C2248" s="25"/>
      <c r="D2248" s="25"/>
      <c r="E2248" s="25"/>
      <c r="P2248"/>
      <c r="Q2248"/>
      <c r="R2248"/>
      <c r="S2248"/>
      <c r="T2248" s="26"/>
      <c r="AD2248" s="25" t="s">
        <v>685</v>
      </c>
      <c r="AE2248" s="25">
        <v>0.21431500000000001</v>
      </c>
      <c r="AF2248" s="25">
        <v>0.21431500000000001</v>
      </c>
      <c r="AG2248" s="25" t="s">
        <v>47</v>
      </c>
      <c r="AH2248" s="25" t="s">
        <v>222</v>
      </c>
    </row>
    <row r="2249" spans="1:34" x14ac:dyDescent="0.25">
      <c r="A2249" s="25"/>
      <c r="B2249" s="25"/>
      <c r="C2249" s="25"/>
      <c r="D2249" s="25"/>
      <c r="E2249" s="25"/>
      <c r="P2249"/>
      <c r="Q2249"/>
      <c r="R2249"/>
      <c r="S2249"/>
      <c r="T2249" s="26"/>
      <c r="AD2249" s="25" t="s">
        <v>689</v>
      </c>
      <c r="AE2249" s="25">
        <v>0.20093800000000001</v>
      </c>
      <c r="AF2249" s="25">
        <v>0.20093800000000001</v>
      </c>
      <c r="AG2249" s="25" t="s">
        <v>47</v>
      </c>
      <c r="AH2249" s="25" t="s">
        <v>223</v>
      </c>
    </row>
    <row r="2250" spans="1:34" x14ac:dyDescent="0.25">
      <c r="A2250" s="25"/>
      <c r="B2250" s="25"/>
      <c r="C2250" s="25"/>
      <c r="D2250" s="25"/>
      <c r="E2250" s="25"/>
      <c r="P2250"/>
      <c r="Q2250"/>
      <c r="R2250"/>
      <c r="S2250"/>
      <c r="T2250" s="26"/>
      <c r="AD2250" s="25" t="s">
        <v>999</v>
      </c>
      <c r="AE2250" s="25">
        <v>0.21088700000000002</v>
      </c>
      <c r="AF2250" s="25">
        <v>0.21088700000000002</v>
      </c>
      <c r="AG2250" s="25" t="s">
        <v>16</v>
      </c>
      <c r="AH2250" s="25" t="s">
        <v>223</v>
      </c>
    </row>
    <row r="2251" spans="1:34" x14ac:dyDescent="0.25">
      <c r="A2251" s="25"/>
      <c r="B2251" s="25"/>
      <c r="C2251" s="25"/>
      <c r="D2251" s="25"/>
      <c r="E2251" s="25"/>
      <c r="P2251"/>
      <c r="Q2251"/>
      <c r="R2251"/>
      <c r="S2251"/>
      <c r="T2251" s="26"/>
      <c r="AD2251" s="25" t="s">
        <v>997</v>
      </c>
      <c r="AE2251" s="25">
        <v>0.25118299999999999</v>
      </c>
      <c r="AF2251" s="25">
        <v>0.25118299999999999</v>
      </c>
      <c r="AG2251" s="25" t="s">
        <v>16</v>
      </c>
      <c r="AH2251" s="25" t="s">
        <v>222</v>
      </c>
    </row>
    <row r="2252" spans="1:34" x14ac:dyDescent="0.25">
      <c r="A2252" s="25"/>
      <c r="B2252" s="25"/>
      <c r="C2252" s="25"/>
      <c r="D2252" s="25"/>
      <c r="E2252" s="25"/>
      <c r="P2252"/>
      <c r="Q2252"/>
      <c r="R2252"/>
      <c r="S2252"/>
      <c r="T2252" s="26"/>
      <c r="AD2252" s="25" t="s">
        <v>666</v>
      </c>
      <c r="AE2252" s="25">
        <v>15.424535000000001</v>
      </c>
      <c r="AF2252" s="25">
        <v>15.424535000000001</v>
      </c>
      <c r="AG2252" s="25" t="s">
        <v>17</v>
      </c>
      <c r="AH2252" s="25" t="s">
        <v>224</v>
      </c>
    </row>
    <row r="2253" spans="1:34" x14ac:dyDescent="0.25">
      <c r="A2253" s="25"/>
      <c r="B2253" s="25"/>
      <c r="C2253" s="25"/>
      <c r="D2253" s="25"/>
      <c r="E2253" s="25"/>
      <c r="P2253"/>
      <c r="Q2253"/>
      <c r="R2253"/>
      <c r="S2253"/>
      <c r="T2253" s="26"/>
      <c r="AD2253" s="25" t="s">
        <v>665</v>
      </c>
      <c r="AE2253" s="25">
        <v>15.827437999999999</v>
      </c>
      <c r="AF2253" s="25">
        <v>15.827437999999999</v>
      </c>
      <c r="AG2253" s="25" t="s">
        <v>17</v>
      </c>
      <c r="AH2253" s="25" t="s">
        <v>210</v>
      </c>
    </row>
    <row r="2254" spans="1:34" x14ac:dyDescent="0.25">
      <c r="A2254" s="25"/>
      <c r="B2254" s="25"/>
      <c r="C2254" s="25"/>
      <c r="D2254" s="25"/>
      <c r="E2254" s="25"/>
      <c r="P2254"/>
      <c r="Q2254"/>
      <c r="R2254"/>
      <c r="S2254"/>
      <c r="T2254" s="26"/>
      <c r="AD2254" s="25" t="s">
        <v>650</v>
      </c>
      <c r="AE2254" s="25">
        <v>0.24638599999999999</v>
      </c>
      <c r="AF2254" s="25">
        <v>0.24638599999999999</v>
      </c>
      <c r="AG2254" s="25" t="s">
        <v>13</v>
      </c>
      <c r="AH2254" s="25" t="s">
        <v>223</v>
      </c>
    </row>
    <row r="2255" spans="1:34" x14ac:dyDescent="0.25">
      <c r="A2255" s="25"/>
      <c r="B2255" s="25"/>
      <c r="C2255" s="25"/>
      <c r="D2255" s="25"/>
      <c r="E2255" s="25"/>
      <c r="P2255"/>
      <c r="Q2255"/>
      <c r="R2255"/>
      <c r="S2255"/>
      <c r="T2255" s="26"/>
      <c r="AD2255" s="25" t="s">
        <v>648</v>
      </c>
      <c r="AE2255" s="25">
        <v>0.26860300000000004</v>
      </c>
      <c r="AF2255" s="25">
        <v>0.26860300000000004</v>
      </c>
      <c r="AG2255" s="25" t="s">
        <v>13</v>
      </c>
      <c r="AH2255" s="25" t="s">
        <v>222</v>
      </c>
    </row>
    <row r="2256" spans="1:34" x14ac:dyDescent="0.25">
      <c r="A2256" s="25"/>
      <c r="B2256" s="25"/>
      <c r="C2256" s="25"/>
      <c r="D2256" s="25"/>
      <c r="E2256" s="25"/>
      <c r="P2256"/>
      <c r="Q2256"/>
      <c r="R2256"/>
      <c r="S2256"/>
      <c r="T2256" s="26"/>
      <c r="AD2256" s="25" t="s">
        <v>695</v>
      </c>
      <c r="AE2256" s="25">
        <v>15.026921000000005</v>
      </c>
      <c r="AF2256" s="25">
        <v>15.026921000000005</v>
      </c>
      <c r="AG2256" s="25" t="s">
        <v>204</v>
      </c>
      <c r="AH2256" s="25" t="s">
        <v>218</v>
      </c>
    </row>
    <row r="2257" spans="1:34" x14ac:dyDescent="0.25">
      <c r="A2257" s="25"/>
      <c r="B2257" s="25"/>
      <c r="C2257" s="25"/>
      <c r="D2257" s="25"/>
      <c r="E2257" s="25"/>
      <c r="P2257"/>
      <c r="Q2257"/>
      <c r="R2257"/>
      <c r="S2257"/>
      <c r="T2257" s="26"/>
      <c r="AD2257" s="25" t="s">
        <v>696</v>
      </c>
      <c r="AE2257" s="25">
        <v>15.063449999999996</v>
      </c>
      <c r="AF2257" s="25">
        <v>15.063449999999996</v>
      </c>
      <c r="AG2257" s="25" t="s">
        <v>204</v>
      </c>
      <c r="AH2257" s="25" t="s">
        <v>222</v>
      </c>
    </row>
    <row r="2258" spans="1:34" x14ac:dyDescent="0.25">
      <c r="A2258" s="25"/>
      <c r="B2258" s="25"/>
      <c r="C2258" s="25"/>
      <c r="D2258" s="25"/>
      <c r="E2258" s="25"/>
      <c r="P2258"/>
      <c r="Q2258"/>
      <c r="R2258"/>
      <c r="S2258"/>
      <c r="T2258" s="26"/>
      <c r="AD2258" s="25" t="s">
        <v>697</v>
      </c>
      <c r="AE2258" s="25">
        <v>14.618611999999994</v>
      </c>
      <c r="AF2258" s="25">
        <v>14.618611999999994</v>
      </c>
      <c r="AG2258" s="25" t="s">
        <v>204</v>
      </c>
      <c r="AH2258" s="25" t="s">
        <v>219</v>
      </c>
    </row>
    <row r="2259" spans="1:34" x14ac:dyDescent="0.25">
      <c r="A2259" s="25"/>
      <c r="B2259" s="25"/>
      <c r="C2259" s="25"/>
      <c r="D2259" s="25"/>
      <c r="E2259" s="25"/>
      <c r="P2259"/>
      <c r="Q2259"/>
      <c r="R2259"/>
      <c r="S2259"/>
      <c r="T2259" s="26"/>
      <c r="AD2259" s="25" t="s">
        <v>698</v>
      </c>
      <c r="AE2259" s="25">
        <v>14.634362000000001</v>
      </c>
      <c r="AF2259" s="25">
        <v>14.634362000000001</v>
      </c>
      <c r="AG2259" s="25" t="s">
        <v>204</v>
      </c>
      <c r="AH2259" s="25" t="s">
        <v>223</v>
      </c>
    </row>
    <row r="2260" spans="1:34" x14ac:dyDescent="0.25">
      <c r="A2260" s="25"/>
      <c r="B2260" s="25"/>
      <c r="C2260" s="25"/>
      <c r="D2260" s="25"/>
      <c r="E2260" s="25"/>
      <c r="P2260"/>
      <c r="Q2260"/>
      <c r="R2260"/>
      <c r="S2260"/>
      <c r="T2260" s="26"/>
      <c r="AD2260" s="25" t="s">
        <v>690</v>
      </c>
      <c r="AE2260" s="25">
        <v>12.854486999999999</v>
      </c>
      <c r="AF2260" s="25">
        <v>12.854486999999999</v>
      </c>
      <c r="AG2260" s="25" t="s">
        <v>87</v>
      </c>
      <c r="AH2260" s="25" t="s">
        <v>210</v>
      </c>
    </row>
    <row r="2261" spans="1:34" x14ac:dyDescent="0.25">
      <c r="P2261"/>
      <c r="Q2261"/>
      <c r="R2261"/>
      <c r="S2261"/>
      <c r="T2261" s="26"/>
    </row>
    <row r="2262" spans="1:34" x14ac:dyDescent="0.25">
      <c r="P2262"/>
      <c r="Q2262"/>
      <c r="R2262"/>
      <c r="S2262"/>
      <c r="T2262" s="26"/>
    </row>
    <row r="2263" spans="1:34" x14ac:dyDescent="0.25">
      <c r="P2263"/>
      <c r="Q2263"/>
      <c r="R2263"/>
      <c r="S2263"/>
      <c r="T2263" s="26"/>
    </row>
    <row r="2264" spans="1:34" x14ac:dyDescent="0.25">
      <c r="P2264"/>
      <c r="Q2264"/>
      <c r="R2264"/>
      <c r="S2264"/>
      <c r="T2264" s="26"/>
    </row>
    <row r="2265" spans="1:34" x14ac:dyDescent="0.25">
      <c r="P2265"/>
      <c r="Q2265"/>
      <c r="R2265"/>
      <c r="S2265"/>
      <c r="T2265" s="26"/>
    </row>
    <row r="2266" spans="1:34" x14ac:dyDescent="0.25">
      <c r="P2266"/>
      <c r="Q2266"/>
      <c r="R2266"/>
      <c r="S2266"/>
      <c r="T2266" s="26"/>
    </row>
    <row r="2267" spans="1:34" x14ac:dyDescent="0.25">
      <c r="P2267"/>
      <c r="Q2267"/>
      <c r="R2267"/>
      <c r="S2267"/>
      <c r="T2267" s="26"/>
    </row>
    <row r="2268" spans="1:34" x14ac:dyDescent="0.25">
      <c r="P2268"/>
      <c r="Q2268"/>
      <c r="R2268"/>
      <c r="S2268"/>
      <c r="T2268" s="26"/>
    </row>
    <row r="2269" spans="1:34" x14ac:dyDescent="0.25">
      <c r="P2269"/>
      <c r="Q2269"/>
      <c r="R2269"/>
      <c r="S2269"/>
      <c r="T2269" s="26"/>
    </row>
    <row r="2270" spans="1:34" x14ac:dyDescent="0.25">
      <c r="P2270"/>
      <c r="Q2270"/>
      <c r="R2270"/>
      <c r="S2270"/>
      <c r="T2270" s="26"/>
    </row>
    <row r="2271" spans="1:34" x14ac:dyDescent="0.25">
      <c r="P2271"/>
      <c r="Q2271"/>
      <c r="R2271"/>
      <c r="S2271"/>
      <c r="T2271" s="26"/>
    </row>
    <row r="2272" spans="1:34" x14ac:dyDescent="0.25">
      <c r="P2272"/>
      <c r="Q2272"/>
      <c r="R2272"/>
      <c r="S2272"/>
      <c r="T2272" s="26"/>
    </row>
    <row r="2273" spans="16:20" x14ac:dyDescent="0.25">
      <c r="P2273"/>
      <c r="Q2273"/>
      <c r="R2273"/>
      <c r="S2273"/>
      <c r="T2273" s="26"/>
    </row>
    <row r="2274" spans="16:20" x14ac:dyDescent="0.25">
      <c r="P2274"/>
      <c r="Q2274"/>
      <c r="R2274"/>
      <c r="S2274"/>
      <c r="T2274" s="26"/>
    </row>
    <row r="2275" spans="16:20" x14ac:dyDescent="0.25">
      <c r="P2275"/>
      <c r="Q2275"/>
      <c r="R2275"/>
      <c r="S2275"/>
      <c r="T2275" s="26"/>
    </row>
    <row r="2276" spans="16:20" x14ac:dyDescent="0.25">
      <c r="P2276"/>
      <c r="Q2276"/>
      <c r="R2276"/>
      <c r="S2276"/>
      <c r="T2276" s="26"/>
    </row>
    <row r="2277" spans="16:20" x14ac:dyDescent="0.25">
      <c r="P2277"/>
      <c r="Q2277"/>
      <c r="R2277"/>
      <c r="S2277"/>
      <c r="T2277" s="26"/>
    </row>
    <row r="2278" spans="16:20" x14ac:dyDescent="0.25">
      <c r="P2278"/>
      <c r="Q2278"/>
      <c r="R2278"/>
      <c r="S2278"/>
      <c r="T2278" s="26"/>
    </row>
    <row r="2279" spans="16:20" x14ac:dyDescent="0.25">
      <c r="P2279"/>
      <c r="Q2279"/>
      <c r="R2279"/>
      <c r="S2279"/>
      <c r="T2279" s="26"/>
    </row>
    <row r="2280" spans="16:20" x14ac:dyDescent="0.25">
      <c r="P2280"/>
      <c r="Q2280"/>
      <c r="R2280"/>
      <c r="S2280"/>
      <c r="T2280" s="26"/>
    </row>
    <row r="2281" spans="16:20" x14ac:dyDescent="0.25">
      <c r="P2281"/>
      <c r="Q2281"/>
      <c r="R2281"/>
      <c r="S2281"/>
      <c r="T2281" s="26"/>
    </row>
    <row r="2282" spans="16:20" x14ac:dyDescent="0.25">
      <c r="P2282"/>
      <c r="Q2282"/>
      <c r="R2282"/>
      <c r="S2282"/>
      <c r="T2282" s="26"/>
    </row>
    <row r="2283" spans="16:20" x14ac:dyDescent="0.25">
      <c r="P2283"/>
      <c r="Q2283"/>
      <c r="R2283"/>
      <c r="S2283"/>
      <c r="T2283" s="26"/>
    </row>
    <row r="2284" spans="16:20" x14ac:dyDescent="0.25">
      <c r="P2284"/>
      <c r="Q2284"/>
      <c r="R2284"/>
      <c r="S2284"/>
      <c r="T2284" s="26"/>
    </row>
    <row r="2285" spans="16:20" x14ac:dyDescent="0.25">
      <c r="P2285"/>
      <c r="Q2285"/>
      <c r="R2285"/>
      <c r="S2285"/>
      <c r="T2285" s="26"/>
    </row>
    <row r="2286" spans="16:20" x14ac:dyDescent="0.25">
      <c r="P2286"/>
      <c r="Q2286"/>
      <c r="R2286"/>
      <c r="S2286"/>
      <c r="T2286" s="26"/>
    </row>
    <row r="2287" spans="16:20" x14ac:dyDescent="0.25">
      <c r="P2287"/>
      <c r="Q2287"/>
      <c r="R2287"/>
      <c r="S2287"/>
      <c r="T2287" s="26"/>
    </row>
    <row r="2288" spans="16:20" x14ac:dyDescent="0.25">
      <c r="P2288"/>
      <c r="Q2288"/>
      <c r="R2288"/>
      <c r="S2288"/>
      <c r="T2288" s="26"/>
    </row>
    <row r="2289" spans="16:20" x14ac:dyDescent="0.25">
      <c r="P2289"/>
      <c r="Q2289"/>
      <c r="R2289"/>
      <c r="S2289"/>
      <c r="T2289" s="26"/>
    </row>
    <row r="2290" spans="16:20" x14ac:dyDescent="0.25">
      <c r="P2290"/>
      <c r="Q2290"/>
      <c r="R2290"/>
      <c r="S2290"/>
      <c r="T2290" s="26"/>
    </row>
    <row r="2291" spans="16:20" x14ac:dyDescent="0.25">
      <c r="P2291"/>
      <c r="Q2291"/>
      <c r="R2291"/>
      <c r="S2291"/>
      <c r="T2291" s="26"/>
    </row>
    <row r="2292" spans="16:20" x14ac:dyDescent="0.25">
      <c r="P2292"/>
      <c r="Q2292"/>
      <c r="R2292"/>
      <c r="S2292"/>
      <c r="T2292" s="26"/>
    </row>
    <row r="2293" spans="16:20" x14ac:dyDescent="0.25">
      <c r="P2293"/>
      <c r="Q2293"/>
      <c r="R2293"/>
      <c r="S2293"/>
      <c r="T2293" s="26"/>
    </row>
    <row r="2294" spans="16:20" x14ac:dyDescent="0.25">
      <c r="P2294"/>
      <c r="Q2294"/>
      <c r="R2294"/>
      <c r="S2294"/>
      <c r="T2294" s="26"/>
    </row>
    <row r="2295" spans="16:20" x14ac:dyDescent="0.25">
      <c r="P2295"/>
      <c r="Q2295"/>
      <c r="R2295"/>
      <c r="S2295"/>
      <c r="T2295" s="26"/>
    </row>
    <row r="2296" spans="16:20" x14ac:dyDescent="0.25">
      <c r="P2296"/>
      <c r="Q2296"/>
      <c r="R2296"/>
      <c r="S2296"/>
      <c r="T2296" s="26"/>
    </row>
    <row r="2297" spans="16:20" x14ac:dyDescent="0.25">
      <c r="P2297"/>
      <c r="Q2297"/>
      <c r="R2297"/>
      <c r="S2297"/>
      <c r="T2297" s="26"/>
    </row>
    <row r="2298" spans="16:20" x14ac:dyDescent="0.25">
      <c r="P2298"/>
      <c r="Q2298"/>
      <c r="R2298"/>
      <c r="S2298"/>
      <c r="T2298" s="26"/>
    </row>
    <row r="2299" spans="16:20" x14ac:dyDescent="0.25">
      <c r="P2299"/>
      <c r="Q2299"/>
      <c r="R2299"/>
      <c r="S2299"/>
      <c r="T2299" s="26"/>
    </row>
    <row r="2300" spans="16:20" x14ac:dyDescent="0.25">
      <c r="P2300"/>
      <c r="Q2300"/>
      <c r="R2300"/>
      <c r="S2300"/>
      <c r="T2300" s="26"/>
    </row>
    <row r="2301" spans="16:20" x14ac:dyDescent="0.25">
      <c r="P2301"/>
      <c r="Q2301"/>
      <c r="R2301"/>
      <c r="S2301"/>
      <c r="T2301" s="26"/>
    </row>
    <row r="2302" spans="16:20" x14ac:dyDescent="0.25">
      <c r="P2302"/>
      <c r="Q2302"/>
      <c r="R2302"/>
      <c r="S2302"/>
      <c r="T2302" s="26"/>
    </row>
    <row r="2303" spans="16:20" x14ac:dyDescent="0.25">
      <c r="P2303"/>
      <c r="Q2303"/>
      <c r="R2303"/>
      <c r="S2303"/>
      <c r="T2303" s="26"/>
    </row>
    <row r="2304" spans="16:20" x14ac:dyDescent="0.25">
      <c r="P2304"/>
      <c r="Q2304"/>
      <c r="R2304"/>
      <c r="S2304"/>
      <c r="T2304" s="26"/>
    </row>
    <row r="2305" spans="16:20" x14ac:dyDescent="0.25">
      <c r="P2305"/>
      <c r="Q2305"/>
      <c r="R2305"/>
      <c r="S2305"/>
      <c r="T2305" s="26"/>
    </row>
    <row r="2306" spans="16:20" x14ac:dyDescent="0.25">
      <c r="P2306"/>
      <c r="Q2306"/>
      <c r="R2306"/>
      <c r="S2306"/>
      <c r="T2306" s="26"/>
    </row>
    <row r="2307" spans="16:20" x14ac:dyDescent="0.25">
      <c r="P2307"/>
      <c r="Q2307"/>
      <c r="R2307"/>
      <c r="S2307"/>
      <c r="T2307" s="26"/>
    </row>
    <row r="2308" spans="16:20" x14ac:dyDescent="0.25">
      <c r="P2308"/>
      <c r="Q2308"/>
      <c r="R2308"/>
      <c r="S2308"/>
      <c r="T2308" s="26"/>
    </row>
    <row r="2309" spans="16:20" x14ac:dyDescent="0.25">
      <c r="P2309"/>
      <c r="Q2309"/>
      <c r="R2309"/>
      <c r="S2309"/>
      <c r="T2309" s="26"/>
    </row>
    <row r="2310" spans="16:20" x14ac:dyDescent="0.25">
      <c r="P2310"/>
      <c r="Q2310"/>
      <c r="R2310"/>
      <c r="S2310"/>
      <c r="T2310" s="26"/>
    </row>
    <row r="2311" spans="16:20" x14ac:dyDescent="0.25">
      <c r="P2311"/>
      <c r="Q2311"/>
      <c r="R2311"/>
      <c r="S2311"/>
      <c r="T2311" s="26"/>
    </row>
    <row r="2312" spans="16:20" x14ac:dyDescent="0.25">
      <c r="P2312"/>
      <c r="Q2312"/>
      <c r="R2312"/>
      <c r="S2312"/>
      <c r="T2312" s="26"/>
    </row>
    <row r="2313" spans="16:20" x14ac:dyDescent="0.25">
      <c r="P2313"/>
      <c r="Q2313"/>
      <c r="R2313"/>
      <c r="S2313"/>
      <c r="T2313" s="26"/>
    </row>
    <row r="2314" spans="16:20" x14ac:dyDescent="0.25">
      <c r="P2314"/>
      <c r="Q2314"/>
      <c r="R2314"/>
      <c r="S2314"/>
      <c r="T2314" s="26"/>
    </row>
    <row r="2315" spans="16:20" x14ac:dyDescent="0.25">
      <c r="P2315"/>
      <c r="Q2315"/>
      <c r="R2315"/>
      <c r="S2315"/>
      <c r="T2315" s="26"/>
    </row>
    <row r="2316" spans="16:20" x14ac:dyDescent="0.25">
      <c r="P2316"/>
      <c r="Q2316"/>
      <c r="R2316"/>
      <c r="S2316"/>
      <c r="T2316" s="26"/>
    </row>
    <row r="2317" spans="16:20" x14ac:dyDescent="0.25">
      <c r="P2317"/>
      <c r="Q2317"/>
      <c r="R2317"/>
      <c r="S2317"/>
      <c r="T2317" s="26"/>
    </row>
    <row r="2318" spans="16:20" x14ac:dyDescent="0.25">
      <c r="P2318"/>
      <c r="Q2318"/>
      <c r="R2318"/>
      <c r="S2318"/>
      <c r="T2318" s="26"/>
    </row>
    <row r="2319" spans="16:20" x14ac:dyDescent="0.25">
      <c r="P2319"/>
      <c r="Q2319"/>
      <c r="R2319"/>
      <c r="S2319"/>
      <c r="T2319" s="26"/>
    </row>
    <row r="2320" spans="16:20" x14ac:dyDescent="0.25">
      <c r="P2320"/>
      <c r="Q2320"/>
      <c r="R2320"/>
      <c r="S2320"/>
      <c r="T2320" s="26"/>
    </row>
    <row r="2321" spans="16:20" x14ac:dyDescent="0.25">
      <c r="P2321"/>
      <c r="Q2321"/>
      <c r="R2321"/>
      <c r="S2321"/>
      <c r="T2321" s="26"/>
    </row>
    <row r="2322" spans="16:20" x14ac:dyDescent="0.25">
      <c r="P2322"/>
      <c r="Q2322"/>
      <c r="R2322"/>
      <c r="S2322"/>
      <c r="T2322" s="26"/>
    </row>
    <row r="2323" spans="16:20" x14ac:dyDescent="0.25">
      <c r="P2323"/>
      <c r="Q2323"/>
      <c r="R2323"/>
      <c r="S2323"/>
      <c r="T2323" s="26"/>
    </row>
    <row r="2324" spans="16:20" x14ac:dyDescent="0.25">
      <c r="P2324"/>
      <c r="Q2324"/>
      <c r="R2324"/>
      <c r="S2324"/>
      <c r="T2324" s="26"/>
    </row>
    <row r="2325" spans="16:20" x14ac:dyDescent="0.25">
      <c r="P2325"/>
      <c r="Q2325"/>
      <c r="R2325"/>
      <c r="S2325"/>
      <c r="T2325" s="26"/>
    </row>
    <row r="2326" spans="16:20" x14ac:dyDescent="0.25">
      <c r="P2326"/>
      <c r="Q2326"/>
      <c r="R2326"/>
      <c r="S2326"/>
      <c r="T2326" s="26"/>
    </row>
    <row r="2327" spans="16:20" x14ac:dyDescent="0.25">
      <c r="P2327"/>
      <c r="Q2327"/>
      <c r="R2327"/>
      <c r="S2327"/>
      <c r="T2327" s="26"/>
    </row>
    <row r="2328" spans="16:20" x14ac:dyDescent="0.25">
      <c r="P2328"/>
      <c r="Q2328"/>
      <c r="R2328"/>
      <c r="S2328"/>
      <c r="T2328" s="26"/>
    </row>
    <row r="2329" spans="16:20" x14ac:dyDescent="0.25">
      <c r="P2329"/>
      <c r="Q2329"/>
      <c r="R2329"/>
      <c r="S2329"/>
      <c r="T2329" s="26"/>
    </row>
    <row r="2330" spans="16:20" x14ac:dyDescent="0.25">
      <c r="P2330"/>
      <c r="Q2330"/>
      <c r="R2330"/>
      <c r="S2330"/>
      <c r="T2330" s="26"/>
    </row>
    <row r="2331" spans="16:20" x14ac:dyDescent="0.25">
      <c r="P2331"/>
      <c r="Q2331"/>
      <c r="R2331"/>
      <c r="S2331"/>
      <c r="T2331" s="26"/>
    </row>
    <row r="2332" spans="16:20" x14ac:dyDescent="0.25">
      <c r="P2332"/>
      <c r="Q2332"/>
      <c r="R2332"/>
      <c r="S2332"/>
      <c r="T2332" s="26"/>
    </row>
    <row r="2333" spans="16:20" x14ac:dyDescent="0.25">
      <c r="P2333"/>
      <c r="Q2333"/>
      <c r="R2333"/>
      <c r="S2333"/>
      <c r="T2333" s="26"/>
    </row>
    <row r="2334" spans="16:20" x14ac:dyDescent="0.25">
      <c r="P2334"/>
      <c r="Q2334"/>
      <c r="R2334"/>
      <c r="S2334"/>
      <c r="T2334" s="26"/>
    </row>
    <row r="2335" spans="16:20" x14ac:dyDescent="0.25">
      <c r="P2335"/>
      <c r="Q2335"/>
      <c r="R2335"/>
      <c r="S2335"/>
      <c r="T2335" s="26"/>
    </row>
    <row r="2336" spans="16:20" x14ac:dyDescent="0.25">
      <c r="P2336"/>
      <c r="Q2336"/>
      <c r="R2336"/>
      <c r="S2336"/>
      <c r="T2336" s="26"/>
    </row>
    <row r="2337" spans="16:20" x14ac:dyDescent="0.25">
      <c r="P2337"/>
      <c r="Q2337"/>
      <c r="R2337"/>
      <c r="S2337"/>
      <c r="T2337" s="26"/>
    </row>
    <row r="2338" spans="16:20" x14ac:dyDescent="0.25">
      <c r="P2338"/>
      <c r="Q2338"/>
      <c r="R2338"/>
      <c r="S2338"/>
      <c r="T2338" s="26"/>
    </row>
    <row r="2339" spans="16:20" x14ac:dyDescent="0.25">
      <c r="P2339"/>
      <c r="Q2339"/>
      <c r="R2339"/>
      <c r="S2339"/>
      <c r="T2339" s="26"/>
    </row>
    <row r="2340" spans="16:20" x14ac:dyDescent="0.25">
      <c r="P2340"/>
      <c r="Q2340"/>
      <c r="R2340"/>
      <c r="S2340"/>
      <c r="T2340" s="26"/>
    </row>
    <row r="2341" spans="16:20" x14ac:dyDescent="0.25">
      <c r="P2341"/>
      <c r="Q2341"/>
      <c r="R2341"/>
      <c r="S2341"/>
      <c r="T2341" s="26"/>
    </row>
    <row r="2342" spans="16:20" x14ac:dyDescent="0.25">
      <c r="P2342"/>
      <c r="Q2342"/>
      <c r="R2342"/>
      <c r="S2342"/>
      <c r="T2342" s="26"/>
    </row>
    <row r="2343" spans="16:20" x14ac:dyDescent="0.25">
      <c r="P2343"/>
      <c r="Q2343"/>
      <c r="R2343"/>
      <c r="S2343"/>
      <c r="T2343" s="26"/>
    </row>
    <row r="2344" spans="16:20" x14ac:dyDescent="0.25">
      <c r="P2344"/>
      <c r="Q2344"/>
      <c r="R2344"/>
      <c r="S2344"/>
      <c r="T2344" s="26"/>
    </row>
    <row r="2345" spans="16:20" x14ac:dyDescent="0.25">
      <c r="P2345"/>
      <c r="Q2345"/>
      <c r="R2345"/>
      <c r="S2345"/>
      <c r="T2345" s="26"/>
    </row>
    <row r="2346" spans="16:20" x14ac:dyDescent="0.25">
      <c r="P2346"/>
      <c r="Q2346"/>
      <c r="R2346"/>
      <c r="S2346"/>
      <c r="T2346" s="26"/>
    </row>
    <row r="2347" spans="16:20" x14ac:dyDescent="0.25">
      <c r="P2347"/>
      <c r="Q2347"/>
      <c r="R2347"/>
      <c r="S2347"/>
      <c r="T2347" s="26"/>
    </row>
    <row r="2348" spans="16:20" x14ac:dyDescent="0.25">
      <c r="P2348"/>
      <c r="Q2348"/>
      <c r="R2348"/>
      <c r="S2348"/>
      <c r="T2348" s="26"/>
    </row>
  </sheetData>
  <autoFilter ref="A1:W2348" xr:uid="{00000000-0009-0000-0000-000007000000}"/>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XMLData TextToDisplay="RightsWATCHMark">7|CITI-No PII-Public|{00000000-0000-0000-0000-000000000000}</XMLData>
</file>

<file path=customXml/item2.xml><?xml version="1.0" encoding="utf-8"?>
<XMLData TextToDisplay="%CLASSIFICATIONDATETIME%">07:41 06/10/2020</XMLData>
</file>

<file path=customXml/item3.xml><?xml version="1.0" encoding="utf-8"?>
<XMLData TextToDisplay="%DOCUMENTGUID%">{00000000-0000-0000-0000-000000000000}</XMLData>
</file>

<file path=customXml/itemProps1.xml><?xml version="1.0" encoding="utf-8"?>
<ds:datastoreItem xmlns:ds="http://schemas.openxmlformats.org/officeDocument/2006/customXml" ds:itemID="{27A0A6ED-3796-4624-AAF5-E755FBB0E570}">
  <ds:schemaRefs/>
</ds:datastoreItem>
</file>

<file path=customXml/itemProps2.xml><?xml version="1.0" encoding="utf-8"?>
<ds:datastoreItem xmlns:ds="http://schemas.openxmlformats.org/officeDocument/2006/customXml" ds:itemID="{1FD48EB3-0829-4233-A5BB-33D37D5C076F}">
  <ds:schemaRefs/>
</ds:datastoreItem>
</file>

<file path=customXml/itemProps3.xml><?xml version="1.0" encoding="utf-8"?>
<ds:datastoreItem xmlns:ds="http://schemas.openxmlformats.org/officeDocument/2006/customXml" ds:itemID="{02E209B4-95F9-49D1-9ED6-99D69CBEE889}">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vt:i4>
      </vt:variant>
    </vt:vector>
  </HeadingPairs>
  <TitlesOfParts>
    <vt:vector size="12" baseType="lpstr">
      <vt:lpstr>Notes</vt:lpstr>
      <vt:lpstr>Derivative Disclosure</vt:lpstr>
      <vt:lpstr>NAV Decimal</vt:lpstr>
      <vt:lpstr>Sheet1</vt:lpstr>
      <vt:lpstr>Derivatives Exposure</vt:lpstr>
      <vt:lpstr>AMFI NAV</vt:lpstr>
      <vt:lpstr>NAV</vt:lpstr>
      <vt:lpstr>Invt Foreign securities</vt:lpstr>
      <vt:lpstr>Dividend</vt:lpstr>
      <vt:lpstr>PTO</vt:lpstr>
      <vt:lpstr>Master</vt:lpstr>
      <vt:lpstr>'Derivative Disclosure'!Print_Area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Santhosh Tumkur</dc:creator>
  <cp:lastModifiedBy>Vichare, Niranjan (India)</cp:lastModifiedBy>
  <dcterms:created xsi:type="dcterms:W3CDTF">2008-06-03T07:23:02Z</dcterms:created>
  <dcterms:modified xsi:type="dcterms:W3CDTF">2021-10-09T13:00:13Z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-137055079</vt:i4>
  </property>
  <property fmtid="{D5CDD505-2E9C-101B-9397-08002B2CF9AE}" pid="3" name="_NewReviewCycle">
    <vt:lpwstr/>
  </property>
  <property fmtid="{D5CDD505-2E9C-101B-9397-08002B2CF9AE}" pid="4" name="_EmailSubject">
    <vt:lpwstr>Half Yearly - Reports &amp; Formats</vt:lpwstr>
  </property>
  <property fmtid="{D5CDD505-2E9C-101B-9397-08002B2CF9AE}" pid="5" name="_AuthorEmail">
    <vt:lpwstr>cn47672@imcap.ap.ssmb.com</vt:lpwstr>
  </property>
  <property fmtid="{D5CDD505-2E9C-101B-9397-08002B2CF9AE}" pid="6" name="_AuthorEmailDisplayName">
    <vt:lpwstr>Nathwani, Chintan [ICG-OPS]</vt:lpwstr>
  </property>
  <property fmtid="{D5CDD505-2E9C-101B-9397-08002B2CF9AE}" pid="7" name="_ReviewingToolsShownOnce">
    <vt:lpwstr/>
  </property>
  <property fmtid="{D5CDD505-2E9C-101B-9397-08002B2CF9AE}" pid="8" name="RightsWATCHMark">
    <vt:lpwstr>7|CITI-No PII-Public|{00000000-0000-0000-0000-000000000000}</vt:lpwstr>
  </property>
</Properties>
</file>